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6285" activeTab="0"/>
  </bookViews>
  <sheets>
    <sheet name="投票結果" sheetId="1" r:id="rId1"/>
  </sheets>
  <definedNames>
    <definedName name="_xlnm.Print_Area" localSheetId="0">'投票結果'!$A$1:$Q$61</definedName>
    <definedName name="Print_Area_MI" localSheetId="0">'投票結果'!$A$1:$Q$58</definedName>
  </definedNames>
  <calcPr fullCalcOnLoad="1"/>
</workbook>
</file>

<file path=xl/sharedStrings.xml><?xml version="1.0" encoding="utf-8"?>
<sst xmlns="http://schemas.openxmlformats.org/spreadsheetml/2006/main" count="137" uniqueCount="127">
  <si>
    <t xml:space="preserve">  山形県選挙管理委員会</t>
  </si>
  <si>
    <t xml:space="preserve"> </t>
  </si>
  <si>
    <t>投票者数</t>
  </si>
  <si>
    <t>棄権者数</t>
  </si>
  <si>
    <t>投 票 率</t>
  </si>
  <si>
    <t>確  定</t>
  </si>
  <si>
    <t>前  回</t>
  </si>
  <si>
    <t>投票率</t>
  </si>
  <si>
    <t>男</t>
  </si>
  <si>
    <t>女</t>
  </si>
  <si>
    <t>計</t>
  </si>
  <si>
    <t>時  刻</t>
  </si>
  <si>
    <t>増  減</t>
  </si>
  <si>
    <t>山 形 市</t>
  </si>
  <si>
    <t>山</t>
  </si>
  <si>
    <t>上 山 市</t>
  </si>
  <si>
    <t>上</t>
  </si>
  <si>
    <t>市    計</t>
  </si>
  <si>
    <t>市計</t>
  </si>
  <si>
    <t>山 辺 町</t>
  </si>
  <si>
    <t>山辺</t>
  </si>
  <si>
    <t>中 山 町</t>
  </si>
  <si>
    <t>中</t>
  </si>
  <si>
    <t>郡    計</t>
  </si>
  <si>
    <t>郡計</t>
  </si>
  <si>
    <t>米 沢 市</t>
  </si>
  <si>
    <t>米</t>
  </si>
  <si>
    <t>寒河江市</t>
  </si>
  <si>
    <t>寒</t>
  </si>
  <si>
    <t>長 井 市</t>
  </si>
  <si>
    <t>長</t>
  </si>
  <si>
    <t>南 陽 市</t>
  </si>
  <si>
    <t>南</t>
  </si>
  <si>
    <t>西 川 町</t>
  </si>
  <si>
    <t>西</t>
  </si>
  <si>
    <t>朝 日 町</t>
  </si>
  <si>
    <t>朝町</t>
  </si>
  <si>
    <t>大 江 町</t>
  </si>
  <si>
    <t>大江</t>
  </si>
  <si>
    <t>高 畠 町</t>
  </si>
  <si>
    <t>高</t>
  </si>
  <si>
    <t>川 西 町</t>
  </si>
  <si>
    <t>川</t>
  </si>
  <si>
    <t>小 国 町</t>
  </si>
  <si>
    <t>小</t>
  </si>
  <si>
    <t>白 鷹 町</t>
  </si>
  <si>
    <t>白</t>
  </si>
  <si>
    <t>飯 豊 町</t>
  </si>
  <si>
    <t>飯</t>
  </si>
  <si>
    <t>新 庄 市</t>
  </si>
  <si>
    <t>新</t>
  </si>
  <si>
    <t>村 山 市</t>
  </si>
  <si>
    <t>村</t>
  </si>
  <si>
    <t>天 童 市</t>
  </si>
  <si>
    <t>天</t>
  </si>
  <si>
    <t>東 根 市</t>
  </si>
  <si>
    <t>東</t>
  </si>
  <si>
    <t>尾花沢市</t>
  </si>
  <si>
    <t>尾</t>
  </si>
  <si>
    <t>河 北 町</t>
  </si>
  <si>
    <t>河</t>
  </si>
  <si>
    <t>大石田町</t>
  </si>
  <si>
    <t>大石</t>
  </si>
  <si>
    <t>金 山 町</t>
  </si>
  <si>
    <t>金</t>
  </si>
  <si>
    <t>最 上 町</t>
  </si>
  <si>
    <t>最</t>
  </si>
  <si>
    <t>舟 形 町</t>
  </si>
  <si>
    <t>舟</t>
  </si>
  <si>
    <t>真室川町</t>
  </si>
  <si>
    <t>真</t>
  </si>
  <si>
    <t>大 蔵 村</t>
  </si>
  <si>
    <t>大蔵</t>
  </si>
  <si>
    <t>鮭 川 村</t>
  </si>
  <si>
    <t>鮭</t>
  </si>
  <si>
    <t>戸 沢 村</t>
  </si>
  <si>
    <t>戸</t>
  </si>
  <si>
    <t>鶴 岡 市</t>
  </si>
  <si>
    <t>鶴</t>
  </si>
  <si>
    <t>酒 田 市</t>
  </si>
  <si>
    <t>酒</t>
  </si>
  <si>
    <t>立 川 町</t>
  </si>
  <si>
    <t>立</t>
  </si>
  <si>
    <t>余 目 町</t>
  </si>
  <si>
    <t>余</t>
  </si>
  <si>
    <t>藤 島 町</t>
  </si>
  <si>
    <t>藤</t>
  </si>
  <si>
    <t>羽 黒 町</t>
  </si>
  <si>
    <t>羽</t>
  </si>
  <si>
    <t>櫛 引 町</t>
  </si>
  <si>
    <t>櫛</t>
  </si>
  <si>
    <t>三 川 町</t>
  </si>
  <si>
    <t>三</t>
  </si>
  <si>
    <t>朝 日 村</t>
  </si>
  <si>
    <t>朝村</t>
  </si>
  <si>
    <t>温 海 町</t>
  </si>
  <si>
    <t>温</t>
  </si>
  <si>
    <t>遊 佐 町</t>
  </si>
  <si>
    <t>遊</t>
  </si>
  <si>
    <t>八 幡 町</t>
  </si>
  <si>
    <t>八</t>
  </si>
  <si>
    <t>松 山 町</t>
  </si>
  <si>
    <t>松</t>
  </si>
  <si>
    <t>平 田 町</t>
  </si>
  <si>
    <t>平</t>
  </si>
  <si>
    <t>県    計</t>
  </si>
  <si>
    <t>県計</t>
  </si>
  <si>
    <t>東村山郡計</t>
  </si>
  <si>
    <t>北村山郡計</t>
  </si>
  <si>
    <t>西村山郡計</t>
  </si>
  <si>
    <t>最上郡計</t>
  </si>
  <si>
    <t>東置賜郡計</t>
  </si>
  <si>
    <t>西置賜郡計</t>
  </si>
  <si>
    <t>東田川郡計</t>
  </si>
  <si>
    <t>西田川郡計</t>
  </si>
  <si>
    <t>飽海郡計</t>
  </si>
  <si>
    <t>東村</t>
  </si>
  <si>
    <t>西村</t>
  </si>
  <si>
    <t>北村</t>
  </si>
  <si>
    <t>最上</t>
  </si>
  <si>
    <t>東置</t>
  </si>
  <si>
    <t>西置</t>
  </si>
  <si>
    <t>東田</t>
  </si>
  <si>
    <t>西田</t>
  </si>
  <si>
    <t>飽海</t>
  </si>
  <si>
    <t>山形県知事選挙投票結果</t>
  </si>
  <si>
    <t xml:space="preserve"> 　選挙当日有権者数（H17.1.23）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</si>
</sst>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5"/>
      <name val="ＭＳ ゴシック"/>
      <family val="3"/>
    </font>
    <font>
      <b/>
      <sz val="20"/>
      <name val="ＭＳ 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83">
    <xf numFmtId="37" fontId="0" fillId="0" borderId="0" xfId="0" applyAlignment="1">
      <alignment/>
    </xf>
    <xf numFmtId="37" fontId="3" fillId="0" borderId="1" xfId="0" applyFont="1" applyBorder="1" applyAlignment="1" applyProtection="1">
      <alignment vertical="center"/>
      <protection/>
    </xf>
    <xf numFmtId="37" fontId="3" fillId="0" borderId="2" xfId="0" applyFont="1" applyBorder="1" applyAlignment="1" applyProtection="1">
      <alignment vertical="center"/>
      <protection/>
    </xf>
    <xf numFmtId="37" fontId="3" fillId="0" borderId="3" xfId="0" applyFont="1" applyBorder="1" applyAlignment="1" applyProtection="1">
      <alignment horizontal="left" vertical="center"/>
      <protection/>
    </xf>
    <xf numFmtId="37" fontId="3" fillId="0" borderId="3" xfId="0" applyFont="1" applyBorder="1" applyAlignment="1" applyProtection="1">
      <alignment horizontal="center" vertical="center"/>
      <protection/>
    </xf>
    <xf numFmtId="37" fontId="3" fillId="0" borderId="4" xfId="0" applyFont="1" applyBorder="1" applyAlignment="1" applyProtection="1">
      <alignment vertical="center"/>
      <protection/>
    </xf>
    <xf numFmtId="37" fontId="3" fillId="0" borderId="5" xfId="0" applyFont="1" applyBorder="1" applyAlignment="1" applyProtection="1">
      <alignment horizontal="center" vertical="center"/>
      <protection/>
    </xf>
    <xf numFmtId="37" fontId="3" fillId="0" borderId="4" xfId="0" applyFont="1" applyBorder="1" applyAlignment="1" applyProtection="1">
      <alignment horizontal="center" vertical="center"/>
      <protection/>
    </xf>
    <xf numFmtId="37" fontId="3" fillId="0" borderId="5" xfId="0" applyFont="1" applyBorder="1" applyAlignment="1" applyProtection="1">
      <alignment vertical="center"/>
      <protection/>
    </xf>
    <xf numFmtId="37" fontId="3" fillId="0" borderId="6" xfId="0" applyFont="1" applyBorder="1" applyAlignment="1" applyProtection="1">
      <alignment horizontal="center" vertical="center"/>
      <protection/>
    </xf>
    <xf numFmtId="37" fontId="3" fillId="0" borderId="7" xfId="0" applyFont="1" applyBorder="1" applyAlignment="1" applyProtection="1">
      <alignment vertical="center"/>
      <protection/>
    </xf>
    <xf numFmtId="37" fontId="3" fillId="0" borderId="8" xfId="0" applyFont="1" applyBorder="1" applyAlignment="1" applyProtection="1">
      <alignment vertical="center"/>
      <protection/>
    </xf>
    <xf numFmtId="37" fontId="3" fillId="0" borderId="9" xfId="0" applyFont="1" applyBorder="1" applyAlignment="1" applyProtection="1">
      <alignment horizontal="center" vertical="center"/>
      <protection/>
    </xf>
    <xf numFmtId="37" fontId="3" fillId="0" borderId="10" xfId="0" applyFont="1" applyBorder="1" applyAlignment="1" applyProtection="1">
      <alignment horizontal="center" vertical="center"/>
      <protection/>
    </xf>
    <xf numFmtId="37" fontId="3" fillId="0" borderId="7" xfId="0" applyFont="1" applyBorder="1" applyAlignment="1" applyProtection="1">
      <alignment horizontal="center" vertical="center"/>
      <protection/>
    </xf>
    <xf numFmtId="37" fontId="3" fillId="0" borderId="11" xfId="0" applyFont="1" applyBorder="1" applyAlignment="1" applyProtection="1">
      <alignment vertical="center"/>
      <protection/>
    </xf>
    <xf numFmtId="10" fontId="3" fillId="0" borderId="7" xfId="0" applyNumberFormat="1" applyFont="1" applyBorder="1" applyAlignment="1" applyProtection="1">
      <alignment vertical="center"/>
      <protection/>
    </xf>
    <xf numFmtId="10" fontId="3" fillId="0" borderId="11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/>
    </xf>
    <xf numFmtId="37" fontId="3" fillId="0" borderId="12" xfId="0" applyFont="1" applyBorder="1" applyAlignment="1" applyProtection="1">
      <alignment horizontal="center" vertical="center"/>
      <protection/>
    </xf>
    <xf numFmtId="37" fontId="3" fillId="0" borderId="13" xfId="0" applyFont="1" applyBorder="1" applyAlignment="1" applyProtection="1">
      <alignment horizontal="center" vertical="center"/>
      <protection/>
    </xf>
    <xf numFmtId="37" fontId="3" fillId="0" borderId="14" xfId="0" applyFont="1" applyBorder="1" applyAlignment="1" applyProtection="1">
      <alignment vertical="center"/>
      <protection/>
    </xf>
    <xf numFmtId="10" fontId="3" fillId="0" borderId="13" xfId="0" applyNumberFormat="1" applyFont="1" applyBorder="1" applyAlignment="1" applyProtection="1">
      <alignment vertical="center"/>
      <protection/>
    </xf>
    <xf numFmtId="10" fontId="3" fillId="0" borderId="14" xfId="0" applyNumberFormat="1" applyFont="1" applyBorder="1" applyAlignment="1" applyProtection="1">
      <alignment vertical="center"/>
      <protection/>
    </xf>
    <xf numFmtId="39" fontId="3" fillId="0" borderId="14" xfId="0" applyNumberFormat="1" applyFont="1" applyBorder="1" applyAlignment="1" applyProtection="1">
      <alignment vertical="center"/>
      <protection/>
    </xf>
    <xf numFmtId="37" fontId="3" fillId="0" borderId="15" xfId="0" applyFont="1" applyBorder="1" applyAlignment="1" applyProtection="1">
      <alignment horizontal="center" vertical="center"/>
      <protection/>
    </xf>
    <xf numFmtId="37" fontId="3" fillId="0" borderId="16" xfId="0" applyFont="1" applyBorder="1" applyAlignment="1" applyProtection="1">
      <alignment horizontal="center" vertical="center"/>
      <protection/>
    </xf>
    <xf numFmtId="37" fontId="3" fillId="0" borderId="17" xfId="0" applyFont="1" applyBorder="1" applyAlignment="1" applyProtection="1">
      <alignment vertical="center"/>
      <protection/>
    </xf>
    <xf numFmtId="10" fontId="3" fillId="0" borderId="16" xfId="0" applyNumberFormat="1" applyFont="1" applyBorder="1" applyAlignment="1" applyProtection="1">
      <alignment vertical="center"/>
      <protection/>
    </xf>
    <xf numFmtId="10" fontId="3" fillId="0" borderId="17" xfId="0" applyNumberFormat="1" applyFont="1" applyBorder="1" applyAlignment="1" applyProtection="1">
      <alignment vertical="center"/>
      <protection/>
    </xf>
    <xf numFmtId="39" fontId="3" fillId="0" borderId="17" xfId="0" applyNumberFormat="1" applyFont="1" applyBorder="1" applyAlignment="1" applyProtection="1">
      <alignment vertical="center"/>
      <protection/>
    </xf>
    <xf numFmtId="37" fontId="3" fillId="0" borderId="18" xfId="0" applyFont="1" applyBorder="1" applyAlignment="1" applyProtection="1">
      <alignment horizontal="center" vertical="center"/>
      <protection/>
    </xf>
    <xf numFmtId="37" fontId="3" fillId="0" borderId="9" xfId="0" applyFont="1" applyBorder="1" applyAlignment="1" applyProtection="1">
      <alignment vertical="center"/>
      <protection/>
    </xf>
    <xf numFmtId="37" fontId="3" fillId="0" borderId="10" xfId="0" applyFont="1" applyBorder="1" applyAlignment="1" applyProtection="1">
      <alignment vertical="center"/>
      <protection/>
    </xf>
    <xf numFmtId="10" fontId="3" fillId="0" borderId="9" xfId="0" applyNumberFormat="1" applyFont="1" applyBorder="1" applyAlignment="1" applyProtection="1">
      <alignment vertical="center"/>
      <protection/>
    </xf>
    <xf numFmtId="10" fontId="3" fillId="0" borderId="10" xfId="0" applyNumberFormat="1" applyFont="1" applyBorder="1" applyAlignment="1" applyProtection="1">
      <alignment vertical="center"/>
      <protection/>
    </xf>
    <xf numFmtId="39" fontId="3" fillId="0" borderId="10" xfId="0" applyNumberFormat="1" applyFont="1" applyBorder="1" applyAlignment="1" applyProtection="1">
      <alignment vertical="center"/>
      <protection/>
    </xf>
    <xf numFmtId="37" fontId="3" fillId="0" borderId="8" xfId="0" applyFont="1" applyBorder="1" applyAlignment="1" applyProtection="1">
      <alignment horizontal="center" vertical="center"/>
      <protection/>
    </xf>
    <xf numFmtId="37" fontId="3" fillId="0" borderId="0" xfId="0" applyFont="1" applyAlignment="1" applyProtection="1">
      <alignment vertical="center"/>
      <protection/>
    </xf>
    <xf numFmtId="37" fontId="3" fillId="0" borderId="11" xfId="0" applyFont="1" applyBorder="1" applyAlignment="1" applyProtection="1">
      <alignment vertical="center"/>
      <protection locked="0"/>
    </xf>
    <xf numFmtId="20" fontId="3" fillId="0" borderId="1" xfId="0" applyNumberFormat="1" applyFont="1" applyBorder="1" applyAlignment="1" applyProtection="1">
      <alignment vertical="center"/>
      <protection/>
    </xf>
    <xf numFmtId="20" fontId="3" fillId="0" borderId="19" xfId="0" applyNumberFormat="1" applyFont="1" applyBorder="1" applyAlignment="1" applyProtection="1">
      <alignment horizontal="center" vertical="center"/>
      <protection/>
    </xf>
    <xf numFmtId="20" fontId="3" fillId="0" borderId="9" xfId="0" applyNumberFormat="1" applyFont="1" applyBorder="1" applyAlignment="1" applyProtection="1">
      <alignment horizontal="center" vertical="center"/>
      <protection/>
    </xf>
    <xf numFmtId="37" fontId="3" fillId="0" borderId="20" xfId="0" applyFont="1" applyBorder="1" applyAlignment="1" applyProtection="1">
      <alignment horizontal="center" vertical="center"/>
      <protection/>
    </xf>
    <xf numFmtId="37" fontId="3" fillId="0" borderId="21" xfId="0" applyFont="1" applyBorder="1" applyAlignment="1" applyProtection="1">
      <alignment vertical="center"/>
      <protection/>
    </xf>
    <xf numFmtId="10" fontId="3" fillId="0" borderId="20" xfId="0" applyNumberFormat="1" applyFont="1" applyBorder="1" applyAlignment="1" applyProtection="1">
      <alignment vertical="center"/>
      <protection/>
    </xf>
    <xf numFmtId="10" fontId="3" fillId="0" borderId="21" xfId="0" applyNumberFormat="1" applyFont="1" applyBorder="1" applyAlignment="1" applyProtection="1">
      <alignment vertical="center"/>
      <protection/>
    </xf>
    <xf numFmtId="39" fontId="3" fillId="0" borderId="21" xfId="0" applyNumberFormat="1" applyFont="1" applyBorder="1" applyAlignment="1" applyProtection="1">
      <alignment vertical="center"/>
      <protection/>
    </xf>
    <xf numFmtId="37" fontId="3" fillId="0" borderId="22" xfId="0" applyFont="1" applyBorder="1" applyAlignment="1" applyProtection="1">
      <alignment horizontal="center" vertical="center"/>
      <protection/>
    </xf>
    <xf numFmtId="10" fontId="3" fillId="0" borderId="1" xfId="0" applyNumberFormat="1" applyFont="1" applyBorder="1" applyAlignment="1" applyProtection="1">
      <alignment horizontal="center" vertical="center"/>
      <protection/>
    </xf>
    <xf numFmtId="10" fontId="3" fillId="0" borderId="6" xfId="0" applyNumberFormat="1" applyFont="1" applyBorder="1" applyAlignment="1" applyProtection="1">
      <alignment horizontal="center" vertical="center"/>
      <protection/>
    </xf>
    <xf numFmtId="10" fontId="3" fillId="0" borderId="10" xfId="0" applyNumberFormat="1" applyFont="1" applyBorder="1" applyAlignment="1" applyProtection="1">
      <alignment horizontal="center" vertical="center"/>
      <protection/>
    </xf>
    <xf numFmtId="20" fontId="3" fillId="0" borderId="0" xfId="0" applyNumberFormat="1" applyFont="1" applyAlignment="1" applyProtection="1">
      <alignment vertical="center"/>
      <protection/>
    </xf>
    <xf numFmtId="10" fontId="3" fillId="0" borderId="0" xfId="0" applyNumberFormat="1" applyFont="1" applyAlignment="1" applyProtection="1">
      <alignment vertical="center"/>
      <protection/>
    </xf>
    <xf numFmtId="37" fontId="3" fillId="0" borderId="23" xfId="0" applyFont="1" applyBorder="1" applyAlignment="1" applyProtection="1">
      <alignment horizontal="center" vertical="center"/>
      <protection/>
    </xf>
    <xf numFmtId="37" fontId="3" fillId="0" borderId="24" xfId="0" applyFont="1" applyBorder="1" applyAlignment="1" applyProtection="1">
      <alignment vertical="center"/>
      <protection locked="0"/>
    </xf>
    <xf numFmtId="37" fontId="3" fillId="0" borderId="24" xfId="0" applyFont="1" applyBorder="1" applyAlignment="1" applyProtection="1">
      <alignment vertical="center"/>
      <protection/>
    </xf>
    <xf numFmtId="10" fontId="3" fillId="0" borderId="23" xfId="0" applyNumberFormat="1" applyFont="1" applyBorder="1" applyAlignment="1" applyProtection="1">
      <alignment vertical="center"/>
      <protection/>
    </xf>
    <xf numFmtId="10" fontId="3" fillId="0" borderId="24" xfId="0" applyNumberFormat="1" applyFont="1" applyBorder="1" applyAlignment="1" applyProtection="1">
      <alignment vertical="center"/>
      <protection/>
    </xf>
    <xf numFmtId="39" fontId="3" fillId="0" borderId="24" xfId="0" applyNumberFormat="1" applyFont="1" applyBorder="1" applyAlignment="1" applyProtection="1">
      <alignment vertical="center"/>
      <protection/>
    </xf>
    <xf numFmtId="37" fontId="3" fillId="0" borderId="25" xfId="0" applyFont="1" applyBorder="1" applyAlignment="1" applyProtection="1">
      <alignment horizontal="center" vertical="center"/>
      <protection/>
    </xf>
    <xf numFmtId="37" fontId="3" fillId="0" borderId="1" xfId="0" applyFont="1" applyBorder="1" applyAlignment="1" applyProtection="1">
      <alignment horizontal="center" vertical="center"/>
      <protection/>
    </xf>
    <xf numFmtId="37" fontId="3" fillId="0" borderId="0" xfId="0" applyFont="1" applyBorder="1" applyAlignment="1" applyProtection="1">
      <alignment vertical="center"/>
      <protection locked="0"/>
    </xf>
    <xf numFmtId="37" fontId="3" fillId="0" borderId="26" xfId="0" applyFont="1" applyBorder="1" applyAlignment="1" applyProtection="1">
      <alignment vertical="center"/>
      <protection locked="0"/>
    </xf>
    <xf numFmtId="37" fontId="3" fillId="0" borderId="27" xfId="0" applyFont="1" applyBorder="1" applyAlignment="1" applyProtection="1">
      <alignment vertical="center"/>
      <protection/>
    </xf>
    <xf numFmtId="37" fontId="3" fillId="0" borderId="28" xfId="0" applyFont="1" applyBorder="1" applyAlignment="1" applyProtection="1">
      <alignment vertical="center"/>
      <protection/>
    </xf>
    <xf numFmtId="37" fontId="3" fillId="0" borderId="29" xfId="0" applyFont="1" applyBorder="1" applyAlignment="1" applyProtection="1">
      <alignment vertical="center"/>
      <protection/>
    </xf>
    <xf numFmtId="37" fontId="3" fillId="0" borderId="30" xfId="0" applyFont="1" applyBorder="1" applyAlignment="1" applyProtection="1">
      <alignment horizontal="center" vertical="center"/>
      <protection/>
    </xf>
    <xf numFmtId="37" fontId="3" fillId="0" borderId="31" xfId="0" applyFont="1" applyBorder="1" applyAlignment="1" applyProtection="1">
      <alignment vertical="center"/>
      <protection locked="0"/>
    </xf>
    <xf numFmtId="37" fontId="3" fillId="0" borderId="32" xfId="0" applyFont="1" applyBorder="1" applyAlignment="1" applyProtection="1">
      <alignment vertical="center"/>
      <protection locked="0"/>
    </xf>
    <xf numFmtId="37" fontId="3" fillId="0" borderId="33" xfId="0" applyFont="1" applyBorder="1" applyAlignment="1" applyProtection="1">
      <alignment vertical="center"/>
      <protection/>
    </xf>
    <xf numFmtId="37" fontId="3" fillId="0" borderId="34" xfId="0" applyFont="1" applyBorder="1" applyAlignment="1" applyProtection="1">
      <alignment vertical="center"/>
      <protection/>
    </xf>
    <xf numFmtId="37" fontId="3" fillId="0" borderId="35" xfId="0" applyFont="1" applyBorder="1" applyAlignment="1" applyProtection="1">
      <alignment vertical="center"/>
      <protection/>
    </xf>
    <xf numFmtId="37" fontId="3" fillId="0" borderId="36" xfId="0" applyFont="1" applyBorder="1" applyAlignment="1" applyProtection="1">
      <alignment vertical="center"/>
      <protection/>
    </xf>
    <xf numFmtId="20" fontId="3" fillId="0" borderId="7" xfId="0" applyNumberFormat="1" applyFont="1" applyBorder="1" applyAlignment="1" applyProtection="1">
      <alignment vertical="center"/>
      <protection locked="0"/>
    </xf>
    <xf numFmtId="20" fontId="3" fillId="0" borderId="23" xfId="0" applyNumberFormat="1" applyFont="1" applyBorder="1" applyAlignment="1" applyProtection="1">
      <alignment vertical="center"/>
      <protection locked="0"/>
    </xf>
    <xf numFmtId="20" fontId="3" fillId="0" borderId="13" xfId="0" applyNumberFormat="1" applyFont="1" applyBorder="1" applyAlignment="1" applyProtection="1">
      <alignment vertical="center"/>
      <protection locked="0"/>
    </xf>
    <xf numFmtId="20" fontId="3" fillId="0" borderId="20" xfId="0" applyNumberFormat="1" applyFont="1" applyBorder="1" applyAlignment="1" applyProtection="1">
      <alignment vertical="center"/>
      <protection locked="0"/>
    </xf>
    <xf numFmtId="20" fontId="3" fillId="0" borderId="16" xfId="0" applyNumberFormat="1" applyFont="1" applyBorder="1" applyAlignment="1" applyProtection="1">
      <alignment vertical="center"/>
      <protection locked="0"/>
    </xf>
    <xf numFmtId="20" fontId="3" fillId="0" borderId="9" xfId="0" applyNumberFormat="1" applyFont="1" applyBorder="1" applyAlignment="1" applyProtection="1">
      <alignment vertical="center"/>
      <protection locked="0"/>
    </xf>
    <xf numFmtId="37" fontId="3" fillId="0" borderId="0" xfId="0" applyFont="1" applyBorder="1" applyAlignment="1" applyProtection="1">
      <alignment vertical="center"/>
      <protection/>
    </xf>
    <xf numFmtId="37" fontId="3" fillId="0" borderId="37" xfId="0" applyFont="1" applyBorder="1" applyAlignment="1" applyProtection="1">
      <alignment vertical="center"/>
      <protection/>
    </xf>
    <xf numFmtId="37" fontId="4" fillId="0" borderId="0" xfId="0" applyFont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62"/>
  <sheetViews>
    <sheetView tabSelected="1" defaultGridColor="0" zoomScale="55" zoomScaleNormal="55" colorId="22" workbookViewId="0" topLeftCell="A1">
      <selection activeCell="B2" sqref="B2"/>
    </sheetView>
  </sheetViews>
  <sheetFormatPr defaultColWidth="10.66015625" defaultRowHeight="18.75" customHeight="1"/>
  <cols>
    <col min="1" max="1" width="10.66015625" style="38" customWidth="1"/>
    <col min="2" max="13" width="13.66015625" style="38" customWidth="1"/>
    <col min="14" max="14" width="8.66015625" style="52" customWidth="1"/>
    <col min="15" max="15" width="8.66015625" style="53" customWidth="1"/>
    <col min="16" max="16" width="8.66015625" style="38" customWidth="1"/>
    <col min="17" max="17" width="6.66015625" style="38" customWidth="1"/>
    <col min="18" max="16384" width="10.66015625" style="38" customWidth="1"/>
  </cols>
  <sheetData>
    <row r="1" spans="1:4" ht="22.5" customHeight="1">
      <c r="A1" s="82" t="s">
        <v>125</v>
      </c>
      <c r="B1" s="82"/>
      <c r="C1" s="82"/>
      <c r="D1" s="82"/>
    </row>
    <row r="2" spans="1:17" ht="18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0"/>
      <c r="O2" s="49" t="s">
        <v>0</v>
      </c>
      <c r="P2" s="1"/>
      <c r="Q2" s="1"/>
    </row>
    <row r="3" spans="1:18" ht="18.75" customHeight="1">
      <c r="A3" s="2"/>
      <c r="B3" s="3"/>
      <c r="C3" s="4" t="s">
        <v>126</v>
      </c>
      <c r="D3" s="5"/>
      <c r="E3" s="6" t="s">
        <v>1</v>
      </c>
      <c r="F3" s="7" t="s">
        <v>2</v>
      </c>
      <c r="G3" s="5"/>
      <c r="H3" s="8"/>
      <c r="I3" s="7" t="s">
        <v>3</v>
      </c>
      <c r="J3" s="5"/>
      <c r="K3" s="8"/>
      <c r="L3" s="7" t="s">
        <v>4</v>
      </c>
      <c r="M3" s="5"/>
      <c r="N3" s="41" t="s">
        <v>5</v>
      </c>
      <c r="O3" s="50" t="s">
        <v>6</v>
      </c>
      <c r="P3" s="9" t="s">
        <v>7</v>
      </c>
      <c r="Q3" s="2"/>
      <c r="R3" s="10"/>
    </row>
    <row r="4" spans="1:18" ht="18.75" customHeight="1" thickBot="1">
      <c r="A4" s="11"/>
      <c r="B4" s="67" t="s">
        <v>8</v>
      </c>
      <c r="C4" s="61" t="s">
        <v>9</v>
      </c>
      <c r="D4" s="13" t="s">
        <v>10</v>
      </c>
      <c r="E4" s="13" t="s">
        <v>8</v>
      </c>
      <c r="F4" s="13" t="s">
        <v>9</v>
      </c>
      <c r="G4" s="13" t="s">
        <v>10</v>
      </c>
      <c r="H4" s="13" t="s">
        <v>8</v>
      </c>
      <c r="I4" s="13" t="s">
        <v>9</v>
      </c>
      <c r="J4" s="13" t="s">
        <v>10</v>
      </c>
      <c r="K4" s="12" t="s">
        <v>8</v>
      </c>
      <c r="L4" s="13" t="s">
        <v>9</v>
      </c>
      <c r="M4" s="13" t="s">
        <v>10</v>
      </c>
      <c r="N4" s="42" t="s">
        <v>11</v>
      </c>
      <c r="O4" s="51" t="s">
        <v>7</v>
      </c>
      <c r="P4" s="13" t="s">
        <v>12</v>
      </c>
      <c r="Q4" s="11"/>
      <c r="R4" s="10"/>
    </row>
    <row r="5" spans="1:18" ht="18.75" customHeight="1">
      <c r="A5" s="14" t="s">
        <v>13</v>
      </c>
      <c r="B5" s="68">
        <v>94965</v>
      </c>
      <c r="C5" s="62">
        <v>105733</v>
      </c>
      <c r="D5" s="15">
        <f aca="true" t="shared" si="0" ref="D5:D59">B5+C5</f>
        <v>200698</v>
      </c>
      <c r="E5" s="39">
        <v>54034</v>
      </c>
      <c r="F5" s="39">
        <v>58844</v>
      </c>
      <c r="G5" s="15">
        <f aca="true" t="shared" si="1" ref="G5:G59">E5+F5</f>
        <v>112878</v>
      </c>
      <c r="H5" s="39">
        <v>40931</v>
      </c>
      <c r="I5" s="39">
        <v>46889</v>
      </c>
      <c r="J5" s="15">
        <f aca="true" t="shared" si="2" ref="J5:J60">D5-G5</f>
        <v>87820</v>
      </c>
      <c r="K5" s="16">
        <f aca="true" t="shared" si="3" ref="K5:M43">E5/+B5</f>
        <v>0.5689885747380614</v>
      </c>
      <c r="L5" s="17">
        <f t="shared" si="3"/>
        <v>0.556533910888748</v>
      </c>
      <c r="M5" s="17">
        <f t="shared" si="3"/>
        <v>0.5624271293186778</v>
      </c>
      <c r="N5" s="74">
        <v>0.8861111111111111</v>
      </c>
      <c r="O5" s="17">
        <v>0.4557</v>
      </c>
      <c r="P5" s="18">
        <f aca="true" t="shared" si="4" ref="P5:P60">(+M5-O5)*100</f>
        <v>10.672712931867778</v>
      </c>
      <c r="Q5" s="19" t="s">
        <v>14</v>
      </c>
      <c r="R5" s="10"/>
    </row>
    <row r="6" spans="1:18" ht="18.75" customHeight="1">
      <c r="A6" s="14" t="s">
        <v>25</v>
      </c>
      <c r="B6" s="68">
        <v>35332</v>
      </c>
      <c r="C6" s="62">
        <v>37699</v>
      </c>
      <c r="D6" s="15">
        <f t="shared" si="0"/>
        <v>73031</v>
      </c>
      <c r="E6" s="39">
        <v>17142</v>
      </c>
      <c r="F6" s="39">
        <v>17955</v>
      </c>
      <c r="G6" s="15">
        <f t="shared" si="1"/>
        <v>35097</v>
      </c>
      <c r="H6" s="39">
        <v>18190</v>
      </c>
      <c r="I6" s="39">
        <v>19744</v>
      </c>
      <c r="J6" s="15">
        <f t="shared" si="2"/>
        <v>37934</v>
      </c>
      <c r="K6" s="16">
        <f t="shared" si="3"/>
        <v>0.48516925166987435</v>
      </c>
      <c r="L6" s="17">
        <f t="shared" si="3"/>
        <v>0.47627258017454044</v>
      </c>
      <c r="M6" s="17">
        <f t="shared" si="3"/>
        <v>0.4805767413837959</v>
      </c>
      <c r="N6" s="74">
        <v>0.8715277777777778</v>
      </c>
      <c r="O6" s="17">
        <v>0.3763</v>
      </c>
      <c r="P6" s="18">
        <f t="shared" si="4"/>
        <v>10.427674138379588</v>
      </c>
      <c r="Q6" s="19" t="s">
        <v>26</v>
      </c>
      <c r="R6" s="10"/>
    </row>
    <row r="7" spans="1:18" ht="18.75" customHeight="1">
      <c r="A7" s="14" t="s">
        <v>77</v>
      </c>
      <c r="B7" s="68">
        <v>36855</v>
      </c>
      <c r="C7" s="62">
        <v>41872</v>
      </c>
      <c r="D7" s="15">
        <f t="shared" si="0"/>
        <v>78727</v>
      </c>
      <c r="E7" s="39">
        <v>20907</v>
      </c>
      <c r="F7" s="39">
        <v>23110</v>
      </c>
      <c r="G7" s="15">
        <f t="shared" si="1"/>
        <v>44017</v>
      </c>
      <c r="H7" s="39">
        <v>15948</v>
      </c>
      <c r="I7" s="39">
        <v>18762</v>
      </c>
      <c r="J7" s="15">
        <f t="shared" si="2"/>
        <v>34710</v>
      </c>
      <c r="K7" s="16">
        <f t="shared" si="3"/>
        <v>0.5672771672771673</v>
      </c>
      <c r="L7" s="17">
        <f t="shared" si="3"/>
        <v>0.551920137562094</v>
      </c>
      <c r="M7" s="17">
        <f t="shared" si="3"/>
        <v>0.5591093271685699</v>
      </c>
      <c r="N7" s="74">
        <v>0.8645833333333334</v>
      </c>
      <c r="O7" s="17">
        <v>0.4302</v>
      </c>
      <c r="P7" s="18">
        <f t="shared" si="4"/>
        <v>12.890932716856984</v>
      </c>
      <c r="Q7" s="19" t="s">
        <v>78</v>
      </c>
      <c r="R7" s="10"/>
    </row>
    <row r="8" spans="1:18" ht="18.75" customHeight="1">
      <c r="A8" s="14" t="s">
        <v>79</v>
      </c>
      <c r="B8" s="68">
        <v>37774</v>
      </c>
      <c r="C8" s="62">
        <v>42335</v>
      </c>
      <c r="D8" s="15">
        <f t="shared" si="0"/>
        <v>80109</v>
      </c>
      <c r="E8" s="39">
        <v>20696</v>
      </c>
      <c r="F8" s="39">
        <v>22185</v>
      </c>
      <c r="G8" s="15">
        <f t="shared" si="1"/>
        <v>42881</v>
      </c>
      <c r="H8" s="39">
        <v>17078</v>
      </c>
      <c r="I8" s="39">
        <v>20150</v>
      </c>
      <c r="J8" s="15">
        <f t="shared" si="2"/>
        <v>37228</v>
      </c>
      <c r="K8" s="16">
        <f t="shared" si="3"/>
        <v>0.5478900831259597</v>
      </c>
      <c r="L8" s="17">
        <f t="shared" si="3"/>
        <v>0.5240344868312271</v>
      </c>
      <c r="M8" s="17">
        <f t="shared" si="3"/>
        <v>0.5352831766717847</v>
      </c>
      <c r="N8" s="74">
        <v>0.8819444444444445</v>
      </c>
      <c r="O8" s="17">
        <v>0.4301</v>
      </c>
      <c r="P8" s="18">
        <f t="shared" si="4"/>
        <v>10.518317667178472</v>
      </c>
      <c r="Q8" s="19" t="s">
        <v>80</v>
      </c>
      <c r="R8" s="10"/>
    </row>
    <row r="9" spans="1:18" ht="18.75" customHeight="1">
      <c r="A9" s="14" t="s">
        <v>49</v>
      </c>
      <c r="B9" s="68">
        <v>15358</v>
      </c>
      <c r="C9" s="62">
        <v>17154</v>
      </c>
      <c r="D9" s="15">
        <f t="shared" si="0"/>
        <v>32512</v>
      </c>
      <c r="E9" s="39">
        <v>9139</v>
      </c>
      <c r="F9" s="39">
        <v>10048</v>
      </c>
      <c r="G9" s="15">
        <f t="shared" si="1"/>
        <v>19187</v>
      </c>
      <c r="H9" s="39">
        <v>6219</v>
      </c>
      <c r="I9" s="39">
        <v>7106</v>
      </c>
      <c r="J9" s="15">
        <f t="shared" si="2"/>
        <v>13325</v>
      </c>
      <c r="K9" s="16">
        <f t="shared" si="3"/>
        <v>0.5950644615184268</v>
      </c>
      <c r="L9" s="17">
        <f t="shared" si="3"/>
        <v>0.5857525941471377</v>
      </c>
      <c r="M9" s="17">
        <f t="shared" si="3"/>
        <v>0.5901513287401575</v>
      </c>
      <c r="N9" s="74">
        <v>0.8680555555555555</v>
      </c>
      <c r="O9" s="17">
        <v>0.4664</v>
      </c>
      <c r="P9" s="18">
        <f t="shared" si="4"/>
        <v>12.375132874015755</v>
      </c>
      <c r="Q9" s="19" t="s">
        <v>50</v>
      </c>
      <c r="R9" s="10"/>
    </row>
    <row r="10" spans="1:18" ht="18.75" customHeight="1">
      <c r="A10" s="14" t="s">
        <v>27</v>
      </c>
      <c r="B10" s="68">
        <v>16641</v>
      </c>
      <c r="C10" s="62">
        <v>17998</v>
      </c>
      <c r="D10" s="15">
        <f t="shared" si="0"/>
        <v>34639</v>
      </c>
      <c r="E10" s="39">
        <v>9609</v>
      </c>
      <c r="F10" s="39">
        <v>10174</v>
      </c>
      <c r="G10" s="15">
        <f t="shared" si="1"/>
        <v>19783</v>
      </c>
      <c r="H10" s="39">
        <v>7032</v>
      </c>
      <c r="I10" s="39">
        <v>7824</v>
      </c>
      <c r="J10" s="15">
        <f t="shared" si="2"/>
        <v>14856</v>
      </c>
      <c r="K10" s="16">
        <f t="shared" si="3"/>
        <v>0.577429241031188</v>
      </c>
      <c r="L10" s="17">
        <f t="shared" si="3"/>
        <v>0.5652850316701856</v>
      </c>
      <c r="M10" s="17">
        <f t="shared" si="3"/>
        <v>0.5711192586391062</v>
      </c>
      <c r="N10" s="74">
        <v>0.8645833333333334</v>
      </c>
      <c r="O10" s="17">
        <v>0.4877</v>
      </c>
      <c r="P10" s="18">
        <f t="shared" si="4"/>
        <v>8.341925863910616</v>
      </c>
      <c r="Q10" s="19" t="s">
        <v>28</v>
      </c>
      <c r="R10" s="10"/>
    </row>
    <row r="11" spans="1:18" ht="18.75" customHeight="1">
      <c r="A11" s="14" t="s">
        <v>15</v>
      </c>
      <c r="B11" s="68">
        <v>14032</v>
      </c>
      <c r="C11" s="62">
        <v>15736</v>
      </c>
      <c r="D11" s="15">
        <f t="shared" si="0"/>
        <v>29768</v>
      </c>
      <c r="E11" s="39">
        <v>9008</v>
      </c>
      <c r="F11" s="39">
        <v>9799</v>
      </c>
      <c r="G11" s="15">
        <f t="shared" si="1"/>
        <v>18807</v>
      </c>
      <c r="H11" s="39">
        <v>5024</v>
      </c>
      <c r="I11" s="39">
        <v>5937</v>
      </c>
      <c r="J11" s="15">
        <f t="shared" si="2"/>
        <v>10961</v>
      </c>
      <c r="K11" s="16">
        <f t="shared" si="3"/>
        <v>0.6419612314709237</v>
      </c>
      <c r="L11" s="17">
        <f t="shared" si="3"/>
        <v>0.6227122521606507</v>
      </c>
      <c r="M11" s="17">
        <f t="shared" si="3"/>
        <v>0.6317858102660575</v>
      </c>
      <c r="N11" s="74">
        <v>0.8611111111111112</v>
      </c>
      <c r="O11" s="17">
        <v>0.5187</v>
      </c>
      <c r="P11" s="18">
        <f t="shared" si="4"/>
        <v>11.308581026605747</v>
      </c>
      <c r="Q11" s="19" t="s">
        <v>16</v>
      </c>
      <c r="R11" s="10"/>
    </row>
    <row r="12" spans="1:18" ht="18.75" customHeight="1">
      <c r="A12" s="14" t="s">
        <v>51</v>
      </c>
      <c r="B12" s="68">
        <v>11172</v>
      </c>
      <c r="C12" s="62">
        <v>12282</v>
      </c>
      <c r="D12" s="15">
        <f t="shared" si="0"/>
        <v>23454</v>
      </c>
      <c r="E12" s="39">
        <v>6966</v>
      </c>
      <c r="F12" s="39">
        <v>7245</v>
      </c>
      <c r="G12" s="15">
        <f t="shared" si="1"/>
        <v>14211</v>
      </c>
      <c r="H12" s="39">
        <v>4206</v>
      </c>
      <c r="I12" s="39">
        <v>5037</v>
      </c>
      <c r="J12" s="15">
        <f t="shared" si="2"/>
        <v>9243</v>
      </c>
      <c r="K12" s="16">
        <f t="shared" si="3"/>
        <v>0.6235230934479055</v>
      </c>
      <c r="L12" s="17">
        <f t="shared" si="3"/>
        <v>0.5898876404494382</v>
      </c>
      <c r="M12" s="17">
        <f t="shared" si="3"/>
        <v>0.6059094397544129</v>
      </c>
      <c r="N12" s="74">
        <v>0.8576388888888888</v>
      </c>
      <c r="O12" s="17">
        <v>0.4556</v>
      </c>
      <c r="P12" s="18">
        <f t="shared" si="4"/>
        <v>15.030943975441291</v>
      </c>
      <c r="Q12" s="19" t="s">
        <v>52</v>
      </c>
      <c r="R12" s="10"/>
    </row>
    <row r="13" spans="1:18" ht="18.75" customHeight="1">
      <c r="A13" s="14" t="s">
        <v>29</v>
      </c>
      <c r="B13" s="68">
        <v>12011</v>
      </c>
      <c r="C13" s="62">
        <v>13107</v>
      </c>
      <c r="D13" s="15">
        <f t="shared" si="0"/>
        <v>25118</v>
      </c>
      <c r="E13" s="39">
        <v>7501</v>
      </c>
      <c r="F13" s="39">
        <v>8003</v>
      </c>
      <c r="G13" s="15">
        <f t="shared" si="1"/>
        <v>15504</v>
      </c>
      <c r="H13" s="39">
        <v>4510</v>
      </c>
      <c r="I13" s="39">
        <v>5104</v>
      </c>
      <c r="J13" s="15">
        <f t="shared" si="2"/>
        <v>9614</v>
      </c>
      <c r="K13" s="16">
        <f t="shared" si="3"/>
        <v>0.6245108650403797</v>
      </c>
      <c r="L13" s="17">
        <f t="shared" si="3"/>
        <v>0.6105897611963074</v>
      </c>
      <c r="M13" s="17">
        <f t="shared" si="3"/>
        <v>0.6172465960665658</v>
      </c>
      <c r="N13" s="74">
        <v>0.8597222222222222</v>
      </c>
      <c r="O13" s="17">
        <v>0.5187</v>
      </c>
      <c r="P13" s="18">
        <f t="shared" si="4"/>
        <v>9.854659606656579</v>
      </c>
      <c r="Q13" s="19" t="s">
        <v>30</v>
      </c>
      <c r="R13" s="10"/>
    </row>
    <row r="14" spans="1:18" ht="18.75" customHeight="1">
      <c r="A14" s="14" t="s">
        <v>53</v>
      </c>
      <c r="B14" s="68">
        <v>24093</v>
      </c>
      <c r="C14" s="62">
        <v>26065</v>
      </c>
      <c r="D14" s="15">
        <f t="shared" si="0"/>
        <v>50158</v>
      </c>
      <c r="E14" s="39">
        <v>14152</v>
      </c>
      <c r="F14" s="39">
        <v>15099</v>
      </c>
      <c r="G14" s="15">
        <f t="shared" si="1"/>
        <v>29251</v>
      </c>
      <c r="H14" s="39">
        <v>9941</v>
      </c>
      <c r="I14" s="39">
        <v>10966</v>
      </c>
      <c r="J14" s="15">
        <f t="shared" si="2"/>
        <v>20907</v>
      </c>
      <c r="K14" s="16">
        <f t="shared" si="3"/>
        <v>0.5873905283692359</v>
      </c>
      <c r="L14" s="17">
        <f t="shared" si="3"/>
        <v>0.5792825628237099</v>
      </c>
      <c r="M14" s="17">
        <f t="shared" si="3"/>
        <v>0.5831771601738507</v>
      </c>
      <c r="N14" s="74">
        <v>0.8680555555555555</v>
      </c>
      <c r="O14" s="17">
        <v>0.443</v>
      </c>
      <c r="P14" s="18">
        <f t="shared" si="4"/>
        <v>14.017716017385068</v>
      </c>
      <c r="Q14" s="19" t="s">
        <v>54</v>
      </c>
      <c r="R14" s="10"/>
    </row>
    <row r="15" spans="1:18" ht="18.75" customHeight="1">
      <c r="A15" s="14" t="s">
        <v>55</v>
      </c>
      <c r="B15" s="68">
        <v>18045</v>
      </c>
      <c r="C15" s="62">
        <v>18340</v>
      </c>
      <c r="D15" s="15">
        <f t="shared" si="0"/>
        <v>36385</v>
      </c>
      <c r="E15" s="39">
        <v>10586</v>
      </c>
      <c r="F15" s="39">
        <v>10373</v>
      </c>
      <c r="G15" s="15">
        <f t="shared" si="1"/>
        <v>20959</v>
      </c>
      <c r="H15" s="39">
        <v>7459</v>
      </c>
      <c r="I15" s="39">
        <v>7967</v>
      </c>
      <c r="J15" s="15">
        <f t="shared" si="2"/>
        <v>15426</v>
      </c>
      <c r="K15" s="16">
        <f t="shared" si="3"/>
        <v>0.5866444998614575</v>
      </c>
      <c r="L15" s="17">
        <f t="shared" si="3"/>
        <v>0.5655943293347874</v>
      </c>
      <c r="M15" s="17">
        <f t="shared" si="3"/>
        <v>0.5760340799780129</v>
      </c>
      <c r="N15" s="74">
        <v>0.8666666666666667</v>
      </c>
      <c r="O15" s="17">
        <v>0.4626</v>
      </c>
      <c r="P15" s="18">
        <f t="shared" si="4"/>
        <v>11.343407997801291</v>
      </c>
      <c r="Q15" s="19" t="s">
        <v>56</v>
      </c>
      <c r="R15" s="10"/>
    </row>
    <row r="16" spans="1:18" ht="18.75" customHeight="1">
      <c r="A16" s="14" t="s">
        <v>57</v>
      </c>
      <c r="B16" s="68">
        <v>8421</v>
      </c>
      <c r="C16" s="62">
        <v>9038</v>
      </c>
      <c r="D16" s="15">
        <f t="shared" si="0"/>
        <v>17459</v>
      </c>
      <c r="E16" s="39">
        <v>5303</v>
      </c>
      <c r="F16" s="39">
        <v>5438</v>
      </c>
      <c r="G16" s="15">
        <f t="shared" si="1"/>
        <v>10741</v>
      </c>
      <c r="H16" s="39">
        <v>3118</v>
      </c>
      <c r="I16" s="39">
        <v>3600</v>
      </c>
      <c r="J16" s="15">
        <f t="shared" si="2"/>
        <v>6718</v>
      </c>
      <c r="K16" s="16">
        <f t="shared" si="3"/>
        <v>0.6297351858449115</v>
      </c>
      <c r="L16" s="17">
        <f t="shared" si="3"/>
        <v>0.6016817880061961</v>
      </c>
      <c r="M16" s="17">
        <f t="shared" si="3"/>
        <v>0.615212784237356</v>
      </c>
      <c r="N16" s="74">
        <v>0.8680555555555555</v>
      </c>
      <c r="O16" s="17">
        <v>0.5108</v>
      </c>
      <c r="P16" s="18">
        <f t="shared" si="4"/>
        <v>10.4412784237356</v>
      </c>
      <c r="Q16" s="19" t="s">
        <v>58</v>
      </c>
      <c r="R16" s="10"/>
    </row>
    <row r="17" spans="1:18" ht="18.75" customHeight="1">
      <c r="A17" s="54" t="s">
        <v>31</v>
      </c>
      <c r="B17" s="69">
        <v>13409</v>
      </c>
      <c r="C17" s="63">
        <v>15024</v>
      </c>
      <c r="D17" s="56">
        <f t="shared" si="0"/>
        <v>28433</v>
      </c>
      <c r="E17" s="55">
        <v>7553</v>
      </c>
      <c r="F17" s="55">
        <v>8031</v>
      </c>
      <c r="G17" s="56">
        <f t="shared" si="1"/>
        <v>15584</v>
      </c>
      <c r="H17" s="55">
        <v>5856</v>
      </c>
      <c r="I17" s="55">
        <v>6993</v>
      </c>
      <c r="J17" s="56">
        <f t="shared" si="2"/>
        <v>12849</v>
      </c>
      <c r="K17" s="57">
        <f t="shared" si="3"/>
        <v>0.5632783951077635</v>
      </c>
      <c r="L17" s="58">
        <f t="shared" si="3"/>
        <v>0.5345447284345048</v>
      </c>
      <c r="M17" s="58">
        <f t="shared" si="3"/>
        <v>0.5480955228080048</v>
      </c>
      <c r="N17" s="75">
        <v>0.8659722222222223</v>
      </c>
      <c r="O17" s="58">
        <v>0.4221</v>
      </c>
      <c r="P17" s="59">
        <f t="shared" si="4"/>
        <v>12.59955228080048</v>
      </c>
      <c r="Q17" s="60" t="s">
        <v>32</v>
      </c>
      <c r="R17" s="10"/>
    </row>
    <row r="18" spans="1:18" ht="18.75" customHeight="1">
      <c r="A18" s="20" t="s">
        <v>17</v>
      </c>
      <c r="B18" s="70">
        <f>SUM(B5:B17)</f>
        <v>338108</v>
      </c>
      <c r="C18" s="64">
        <f>SUM(C5:C17)</f>
        <v>372383</v>
      </c>
      <c r="D18" s="21">
        <f t="shared" si="0"/>
        <v>710491</v>
      </c>
      <c r="E18" s="21">
        <f>SUM(E5:E17)</f>
        <v>192596</v>
      </c>
      <c r="F18" s="21">
        <f>SUM(F5:F17)</f>
        <v>206304</v>
      </c>
      <c r="G18" s="21">
        <f t="shared" si="1"/>
        <v>398900</v>
      </c>
      <c r="H18" s="21">
        <f>B18-E18</f>
        <v>145512</v>
      </c>
      <c r="I18" s="21">
        <f>C18-F18</f>
        <v>166079</v>
      </c>
      <c r="J18" s="21">
        <f t="shared" si="2"/>
        <v>311591</v>
      </c>
      <c r="K18" s="22">
        <f t="shared" si="3"/>
        <v>0.5696286393696689</v>
      </c>
      <c r="L18" s="23">
        <f t="shared" si="3"/>
        <v>0.5540102528847988</v>
      </c>
      <c r="M18" s="23">
        <f t="shared" si="3"/>
        <v>0.561442720597446</v>
      </c>
      <c r="N18" s="76"/>
      <c r="O18" s="23">
        <v>0.4481</v>
      </c>
      <c r="P18" s="24">
        <f t="shared" si="4"/>
        <v>11.334272059744604</v>
      </c>
      <c r="Q18" s="25" t="s">
        <v>18</v>
      </c>
      <c r="R18" s="10"/>
    </row>
    <row r="19" spans="1:18" ht="18.75" customHeight="1">
      <c r="A19" s="14" t="s">
        <v>19</v>
      </c>
      <c r="B19" s="68">
        <v>6057</v>
      </c>
      <c r="C19" s="62">
        <v>6510</v>
      </c>
      <c r="D19" s="15">
        <f t="shared" si="0"/>
        <v>12567</v>
      </c>
      <c r="E19" s="39">
        <v>3919</v>
      </c>
      <c r="F19" s="39">
        <v>4181</v>
      </c>
      <c r="G19" s="15">
        <f t="shared" si="1"/>
        <v>8100</v>
      </c>
      <c r="H19" s="39">
        <v>2138</v>
      </c>
      <c r="I19" s="39">
        <v>2329</v>
      </c>
      <c r="J19" s="15">
        <f t="shared" si="2"/>
        <v>4467</v>
      </c>
      <c r="K19" s="16">
        <f t="shared" si="3"/>
        <v>0.6470199768862473</v>
      </c>
      <c r="L19" s="17">
        <f t="shared" si="3"/>
        <v>0.6422427035330261</v>
      </c>
      <c r="M19" s="17">
        <f t="shared" si="3"/>
        <v>0.644545237526856</v>
      </c>
      <c r="N19" s="74">
        <v>0.8576388888888888</v>
      </c>
      <c r="O19" s="17">
        <v>0.4735</v>
      </c>
      <c r="P19" s="18">
        <f t="shared" si="4"/>
        <v>17.1045237526856</v>
      </c>
      <c r="Q19" s="19" t="s">
        <v>20</v>
      </c>
      <c r="R19" s="10"/>
    </row>
    <row r="20" spans="1:18" ht="18.75" customHeight="1">
      <c r="A20" s="54" t="s">
        <v>21</v>
      </c>
      <c r="B20" s="69">
        <v>4919</v>
      </c>
      <c r="C20" s="63">
        <v>5372</v>
      </c>
      <c r="D20" s="56">
        <f t="shared" si="0"/>
        <v>10291</v>
      </c>
      <c r="E20" s="55">
        <v>3331</v>
      </c>
      <c r="F20" s="55">
        <v>3475</v>
      </c>
      <c r="G20" s="56">
        <f t="shared" si="1"/>
        <v>6806</v>
      </c>
      <c r="H20" s="55">
        <v>1588</v>
      </c>
      <c r="I20" s="55">
        <v>1897</v>
      </c>
      <c r="J20" s="56">
        <f t="shared" si="2"/>
        <v>3485</v>
      </c>
      <c r="K20" s="57">
        <f t="shared" si="3"/>
        <v>0.6771701565358813</v>
      </c>
      <c r="L20" s="58">
        <f t="shared" si="3"/>
        <v>0.6468726731198808</v>
      </c>
      <c r="M20" s="58">
        <f t="shared" si="3"/>
        <v>0.6613545816733067</v>
      </c>
      <c r="N20" s="75">
        <v>0.8631944444444444</v>
      </c>
      <c r="O20" s="58">
        <v>0.5516</v>
      </c>
      <c r="P20" s="59">
        <f t="shared" si="4"/>
        <v>10.975458167330675</v>
      </c>
      <c r="Q20" s="60" t="s">
        <v>22</v>
      </c>
      <c r="R20" s="10"/>
    </row>
    <row r="21" spans="1:18" ht="18.75" customHeight="1">
      <c r="A21" s="20" t="s">
        <v>107</v>
      </c>
      <c r="B21" s="70">
        <f>SUM(B19:B20)</f>
        <v>10976</v>
      </c>
      <c r="C21" s="64">
        <f>SUM(C19:C20)</f>
        <v>11882</v>
      </c>
      <c r="D21" s="21">
        <f t="shared" si="0"/>
        <v>22858</v>
      </c>
      <c r="E21" s="21">
        <f>SUM(E19:E20)</f>
        <v>7250</v>
      </c>
      <c r="F21" s="21">
        <f>SUM(F19:F20)</f>
        <v>7656</v>
      </c>
      <c r="G21" s="21">
        <f t="shared" si="1"/>
        <v>14906</v>
      </c>
      <c r="H21" s="21">
        <f>B21-E21</f>
        <v>3726</v>
      </c>
      <c r="I21" s="21">
        <f>C21-F21</f>
        <v>4226</v>
      </c>
      <c r="J21" s="21">
        <f t="shared" si="2"/>
        <v>7952</v>
      </c>
      <c r="K21" s="22">
        <f t="shared" si="3"/>
        <v>0.6605320699708455</v>
      </c>
      <c r="L21" s="23">
        <f t="shared" si="3"/>
        <v>0.6443359703753577</v>
      </c>
      <c r="M21" s="23">
        <f t="shared" si="3"/>
        <v>0.652113045760784</v>
      </c>
      <c r="N21" s="76"/>
      <c r="O21" s="23">
        <v>0.5086</v>
      </c>
      <c r="P21" s="24">
        <f t="shared" si="4"/>
        <v>14.351304576078395</v>
      </c>
      <c r="Q21" s="25" t="s">
        <v>116</v>
      </c>
      <c r="R21" s="10"/>
    </row>
    <row r="22" spans="1:18" ht="18.75" customHeight="1">
      <c r="A22" s="14" t="s">
        <v>59</v>
      </c>
      <c r="B22" s="68">
        <v>8232</v>
      </c>
      <c r="C22" s="62">
        <v>8963</v>
      </c>
      <c r="D22" s="15">
        <f t="shared" si="0"/>
        <v>17195</v>
      </c>
      <c r="E22" s="39">
        <v>5477</v>
      </c>
      <c r="F22" s="39">
        <v>5862</v>
      </c>
      <c r="G22" s="15">
        <f t="shared" si="1"/>
        <v>11339</v>
      </c>
      <c r="H22" s="39">
        <v>2755</v>
      </c>
      <c r="I22" s="39">
        <v>3101</v>
      </c>
      <c r="J22" s="15">
        <f t="shared" si="2"/>
        <v>5856</v>
      </c>
      <c r="K22" s="16">
        <f t="shared" si="3"/>
        <v>0.6653304178814383</v>
      </c>
      <c r="L22" s="17">
        <f t="shared" si="3"/>
        <v>0.6540220908178065</v>
      </c>
      <c r="M22" s="17">
        <f t="shared" si="3"/>
        <v>0.6594358825239895</v>
      </c>
      <c r="N22" s="74">
        <v>0.8611111111111112</v>
      </c>
      <c r="O22" s="17">
        <v>0.5341</v>
      </c>
      <c r="P22" s="18">
        <f t="shared" si="4"/>
        <v>12.533588252398953</v>
      </c>
      <c r="Q22" s="19" t="s">
        <v>60</v>
      </c>
      <c r="R22" s="10"/>
    </row>
    <row r="23" spans="1:18" ht="18.75" customHeight="1">
      <c r="A23" s="14" t="s">
        <v>33</v>
      </c>
      <c r="B23" s="68">
        <v>2885</v>
      </c>
      <c r="C23" s="62">
        <v>3069</v>
      </c>
      <c r="D23" s="15">
        <f t="shared" si="0"/>
        <v>5954</v>
      </c>
      <c r="E23" s="39">
        <v>2184</v>
      </c>
      <c r="F23" s="39">
        <v>2255</v>
      </c>
      <c r="G23" s="15">
        <f t="shared" si="1"/>
        <v>4439</v>
      </c>
      <c r="H23" s="39">
        <v>701</v>
      </c>
      <c r="I23" s="39">
        <v>814</v>
      </c>
      <c r="J23" s="15">
        <f t="shared" si="2"/>
        <v>1515</v>
      </c>
      <c r="K23" s="16">
        <f t="shared" si="3"/>
        <v>0.7570190641247834</v>
      </c>
      <c r="L23" s="17">
        <f t="shared" si="3"/>
        <v>0.7347670250896058</v>
      </c>
      <c r="M23" s="17">
        <f t="shared" si="3"/>
        <v>0.7455492106147128</v>
      </c>
      <c r="N23" s="74">
        <v>0.8555555555555556</v>
      </c>
      <c r="O23" s="17">
        <v>0.6915</v>
      </c>
      <c r="P23" s="18">
        <f t="shared" si="4"/>
        <v>5.4049210614712795</v>
      </c>
      <c r="Q23" s="19" t="s">
        <v>34</v>
      </c>
      <c r="R23" s="10"/>
    </row>
    <row r="24" spans="1:18" ht="18.75" customHeight="1">
      <c r="A24" s="14" t="s">
        <v>35</v>
      </c>
      <c r="B24" s="68">
        <v>3583</v>
      </c>
      <c r="C24" s="62">
        <v>3754</v>
      </c>
      <c r="D24" s="15">
        <f t="shared" si="0"/>
        <v>7337</v>
      </c>
      <c r="E24" s="39">
        <v>2712</v>
      </c>
      <c r="F24" s="39">
        <v>2779</v>
      </c>
      <c r="G24" s="15">
        <f t="shared" si="1"/>
        <v>5491</v>
      </c>
      <c r="H24" s="39">
        <v>871</v>
      </c>
      <c r="I24" s="39">
        <v>975</v>
      </c>
      <c r="J24" s="15">
        <f t="shared" si="2"/>
        <v>1846</v>
      </c>
      <c r="K24" s="16">
        <f t="shared" si="3"/>
        <v>0.7569076193134245</v>
      </c>
      <c r="L24" s="17">
        <f t="shared" si="3"/>
        <v>0.7402770378263186</v>
      </c>
      <c r="M24" s="17">
        <f t="shared" si="3"/>
        <v>0.7483985280087229</v>
      </c>
      <c r="N24" s="74">
        <v>0.8576388888888888</v>
      </c>
      <c r="O24" s="17">
        <v>0.7072</v>
      </c>
      <c r="P24" s="18">
        <f t="shared" si="4"/>
        <v>4.119852800872281</v>
      </c>
      <c r="Q24" s="19" t="s">
        <v>36</v>
      </c>
      <c r="R24" s="10"/>
    </row>
    <row r="25" spans="1:18" ht="18.75" customHeight="1">
      <c r="A25" s="14" t="s">
        <v>37</v>
      </c>
      <c r="B25" s="68">
        <v>3916</v>
      </c>
      <c r="C25" s="62">
        <v>4270</v>
      </c>
      <c r="D25" s="15">
        <f t="shared" si="0"/>
        <v>8186</v>
      </c>
      <c r="E25" s="39">
        <v>2862</v>
      </c>
      <c r="F25" s="39">
        <v>2990</v>
      </c>
      <c r="G25" s="15">
        <f t="shared" si="1"/>
        <v>5852</v>
      </c>
      <c r="H25" s="39">
        <v>1054</v>
      </c>
      <c r="I25" s="39">
        <v>1280</v>
      </c>
      <c r="J25" s="15">
        <f t="shared" si="2"/>
        <v>2334</v>
      </c>
      <c r="K25" s="16">
        <f t="shared" si="3"/>
        <v>0.7308478038815117</v>
      </c>
      <c r="L25" s="17">
        <f t="shared" si="3"/>
        <v>0.7002341920374707</v>
      </c>
      <c r="M25" s="17">
        <f t="shared" si="3"/>
        <v>0.7148790618128512</v>
      </c>
      <c r="N25" s="74">
        <v>0.8583333333333334</v>
      </c>
      <c r="O25" s="17">
        <v>0.6592</v>
      </c>
      <c r="P25" s="18">
        <f t="shared" si="4"/>
        <v>5.567906181285121</v>
      </c>
      <c r="Q25" s="19" t="s">
        <v>38</v>
      </c>
      <c r="R25" s="10"/>
    </row>
    <row r="26" spans="1:18" ht="18.75" customHeight="1">
      <c r="A26" s="43" t="s">
        <v>109</v>
      </c>
      <c r="B26" s="71">
        <f>SUM(B22:B25)</f>
        <v>18616</v>
      </c>
      <c r="C26" s="65">
        <f>SUM(C22:C25)</f>
        <v>20056</v>
      </c>
      <c r="D26" s="44">
        <f t="shared" si="0"/>
        <v>38672</v>
      </c>
      <c r="E26" s="44">
        <f>SUM(E22:E25)</f>
        <v>13235</v>
      </c>
      <c r="F26" s="44">
        <f>SUM(F22:F25)</f>
        <v>13886</v>
      </c>
      <c r="G26" s="44">
        <f t="shared" si="1"/>
        <v>27121</v>
      </c>
      <c r="H26" s="44">
        <f>B26-E26</f>
        <v>5381</v>
      </c>
      <c r="I26" s="44">
        <f>C26-F26</f>
        <v>6170</v>
      </c>
      <c r="J26" s="44">
        <f t="shared" si="2"/>
        <v>11551</v>
      </c>
      <c r="K26" s="45">
        <f t="shared" si="3"/>
        <v>0.7109475719810915</v>
      </c>
      <c r="L26" s="46">
        <f t="shared" si="3"/>
        <v>0.6923613881132828</v>
      </c>
      <c r="M26" s="46">
        <f t="shared" si="3"/>
        <v>0.7013084402151427</v>
      </c>
      <c r="N26" s="77"/>
      <c r="O26" s="46">
        <v>0.619</v>
      </c>
      <c r="P26" s="47">
        <f t="shared" si="4"/>
        <v>8.230844021514272</v>
      </c>
      <c r="Q26" s="48" t="s">
        <v>117</v>
      </c>
      <c r="R26" s="10"/>
    </row>
    <row r="27" spans="1:18" ht="18.75" customHeight="1">
      <c r="A27" s="14" t="s">
        <v>61</v>
      </c>
      <c r="B27" s="68">
        <v>3635</v>
      </c>
      <c r="C27" s="62">
        <v>3888</v>
      </c>
      <c r="D27" s="15">
        <f t="shared" si="0"/>
        <v>7523</v>
      </c>
      <c r="E27" s="39">
        <v>2562</v>
      </c>
      <c r="F27" s="39">
        <v>2681</v>
      </c>
      <c r="G27" s="15">
        <f t="shared" si="1"/>
        <v>5243</v>
      </c>
      <c r="H27" s="39">
        <v>1073</v>
      </c>
      <c r="I27" s="39">
        <v>1207</v>
      </c>
      <c r="J27" s="15">
        <f t="shared" si="2"/>
        <v>2280</v>
      </c>
      <c r="K27" s="16">
        <f t="shared" si="3"/>
        <v>0.7048143053645117</v>
      </c>
      <c r="L27" s="17">
        <f t="shared" si="3"/>
        <v>0.6895576131687243</v>
      </c>
      <c r="M27" s="17">
        <f t="shared" si="3"/>
        <v>0.696929416456201</v>
      </c>
      <c r="N27" s="74">
        <v>0.8576388888888888</v>
      </c>
      <c r="O27" s="17">
        <v>0.5911</v>
      </c>
      <c r="P27" s="18">
        <f t="shared" si="4"/>
        <v>10.582941645620103</v>
      </c>
      <c r="Q27" s="19" t="s">
        <v>62</v>
      </c>
      <c r="R27" s="10"/>
    </row>
    <row r="28" spans="1:18" ht="18.75" customHeight="1">
      <c r="A28" s="43" t="s">
        <v>108</v>
      </c>
      <c r="B28" s="71">
        <f>SUM(B27)</f>
        <v>3635</v>
      </c>
      <c r="C28" s="65">
        <f>SUM(C27)</f>
        <v>3888</v>
      </c>
      <c r="D28" s="44">
        <f t="shared" si="0"/>
        <v>7523</v>
      </c>
      <c r="E28" s="44">
        <f>SUM(E27)</f>
        <v>2562</v>
      </c>
      <c r="F28" s="44">
        <f>SUM(F27)</f>
        <v>2681</v>
      </c>
      <c r="G28" s="44">
        <f t="shared" si="1"/>
        <v>5243</v>
      </c>
      <c r="H28" s="44">
        <f>B28-E28</f>
        <v>1073</v>
      </c>
      <c r="I28" s="44">
        <f>C28-F28</f>
        <v>1207</v>
      </c>
      <c r="J28" s="44">
        <f t="shared" si="2"/>
        <v>2280</v>
      </c>
      <c r="K28" s="45">
        <f t="shared" si="3"/>
        <v>0.7048143053645117</v>
      </c>
      <c r="L28" s="46">
        <f t="shared" si="3"/>
        <v>0.6895576131687243</v>
      </c>
      <c r="M28" s="46">
        <f t="shared" si="3"/>
        <v>0.696929416456201</v>
      </c>
      <c r="N28" s="77"/>
      <c r="O28" s="46">
        <v>0.5911</v>
      </c>
      <c r="P28" s="47">
        <f t="shared" si="4"/>
        <v>10.582941645620103</v>
      </c>
      <c r="Q28" s="48" t="s">
        <v>118</v>
      </c>
      <c r="R28" s="10"/>
    </row>
    <row r="29" spans="1:18" ht="18.75" customHeight="1">
      <c r="A29" s="14" t="s">
        <v>63</v>
      </c>
      <c r="B29" s="68">
        <v>2711</v>
      </c>
      <c r="C29" s="62">
        <v>2927</v>
      </c>
      <c r="D29" s="15">
        <f t="shared" si="0"/>
        <v>5638</v>
      </c>
      <c r="E29" s="39">
        <v>2106</v>
      </c>
      <c r="F29" s="39">
        <v>2344</v>
      </c>
      <c r="G29" s="15">
        <f t="shared" si="1"/>
        <v>4450</v>
      </c>
      <c r="H29" s="39">
        <v>605</v>
      </c>
      <c r="I29" s="39">
        <v>583</v>
      </c>
      <c r="J29" s="15">
        <f t="shared" si="2"/>
        <v>1188</v>
      </c>
      <c r="K29" s="16">
        <f t="shared" si="3"/>
        <v>0.7768351161932866</v>
      </c>
      <c r="L29" s="17">
        <f t="shared" si="3"/>
        <v>0.8008199521694568</v>
      </c>
      <c r="M29" s="17">
        <f t="shared" si="3"/>
        <v>0.7892869811990068</v>
      </c>
      <c r="N29" s="74">
        <v>0.84375</v>
      </c>
      <c r="O29" s="17">
        <v>0.7553</v>
      </c>
      <c r="P29" s="18">
        <f t="shared" si="4"/>
        <v>3.3986981199006783</v>
      </c>
      <c r="Q29" s="19" t="s">
        <v>64</v>
      </c>
      <c r="R29" s="10"/>
    </row>
    <row r="30" spans="1:18" ht="18.75" customHeight="1">
      <c r="A30" s="14" t="s">
        <v>65</v>
      </c>
      <c r="B30" s="68">
        <v>4350</v>
      </c>
      <c r="C30" s="62">
        <v>4684</v>
      </c>
      <c r="D30" s="15">
        <f t="shared" si="0"/>
        <v>9034</v>
      </c>
      <c r="E30" s="39">
        <v>3093</v>
      </c>
      <c r="F30" s="39">
        <v>3351</v>
      </c>
      <c r="G30" s="15">
        <f t="shared" si="1"/>
        <v>6444</v>
      </c>
      <c r="H30" s="39">
        <v>1257</v>
      </c>
      <c r="I30" s="39">
        <v>1333</v>
      </c>
      <c r="J30" s="15">
        <f t="shared" si="2"/>
        <v>2590</v>
      </c>
      <c r="K30" s="16">
        <f t="shared" si="3"/>
        <v>0.7110344827586207</v>
      </c>
      <c r="L30" s="17">
        <f t="shared" si="3"/>
        <v>0.7154141759180188</v>
      </c>
      <c r="M30" s="17">
        <f t="shared" si="3"/>
        <v>0.7133052911224264</v>
      </c>
      <c r="N30" s="74">
        <v>0.8576388888888888</v>
      </c>
      <c r="O30" s="17">
        <v>0.6623</v>
      </c>
      <c r="P30" s="18">
        <f t="shared" si="4"/>
        <v>5.1005291122426355</v>
      </c>
      <c r="Q30" s="19" t="s">
        <v>66</v>
      </c>
      <c r="R30" s="10"/>
    </row>
    <row r="31" spans="1:18" ht="18.75" customHeight="1">
      <c r="A31" s="14" t="s">
        <v>67</v>
      </c>
      <c r="B31" s="68">
        <v>2621</v>
      </c>
      <c r="C31" s="62">
        <v>2812</v>
      </c>
      <c r="D31" s="15">
        <f t="shared" si="0"/>
        <v>5433</v>
      </c>
      <c r="E31" s="39">
        <v>2024</v>
      </c>
      <c r="F31" s="39">
        <v>2161</v>
      </c>
      <c r="G31" s="15">
        <f t="shared" si="1"/>
        <v>4185</v>
      </c>
      <c r="H31" s="39">
        <v>597</v>
      </c>
      <c r="I31" s="39">
        <v>651</v>
      </c>
      <c r="J31" s="15">
        <f t="shared" si="2"/>
        <v>1248</v>
      </c>
      <c r="K31" s="16">
        <f t="shared" si="3"/>
        <v>0.7722243418542541</v>
      </c>
      <c r="L31" s="17">
        <f t="shared" si="3"/>
        <v>0.7684921763869133</v>
      </c>
      <c r="M31" s="17">
        <f t="shared" si="3"/>
        <v>0.7702926559911651</v>
      </c>
      <c r="N31" s="74">
        <v>0.8506944444444445</v>
      </c>
      <c r="O31" s="17">
        <v>0.7279</v>
      </c>
      <c r="P31" s="18">
        <f t="shared" si="4"/>
        <v>4.239265599116515</v>
      </c>
      <c r="Q31" s="19" t="s">
        <v>68</v>
      </c>
      <c r="R31" s="10"/>
    </row>
    <row r="32" spans="1:18" ht="18.75" customHeight="1">
      <c r="A32" s="14" t="s">
        <v>69</v>
      </c>
      <c r="B32" s="68">
        <v>3985</v>
      </c>
      <c r="C32" s="62">
        <v>4402</v>
      </c>
      <c r="D32" s="15">
        <f t="shared" si="0"/>
        <v>8387</v>
      </c>
      <c r="E32" s="39">
        <v>2817</v>
      </c>
      <c r="F32" s="39">
        <v>3110</v>
      </c>
      <c r="G32" s="15">
        <f t="shared" si="1"/>
        <v>5927</v>
      </c>
      <c r="H32" s="39">
        <v>1168</v>
      </c>
      <c r="I32" s="39">
        <v>1292</v>
      </c>
      <c r="J32" s="15">
        <f t="shared" si="2"/>
        <v>2460</v>
      </c>
      <c r="K32" s="16">
        <f t="shared" si="3"/>
        <v>0.706900878293601</v>
      </c>
      <c r="L32" s="17">
        <f t="shared" si="3"/>
        <v>0.7064970467969105</v>
      </c>
      <c r="M32" s="17">
        <f t="shared" si="3"/>
        <v>0.7066889233337308</v>
      </c>
      <c r="N32" s="74">
        <v>0.8597222222222222</v>
      </c>
      <c r="O32" s="17">
        <v>0.6499</v>
      </c>
      <c r="P32" s="18">
        <f t="shared" si="4"/>
        <v>5.678892333373076</v>
      </c>
      <c r="Q32" s="19" t="s">
        <v>70</v>
      </c>
      <c r="R32" s="10"/>
    </row>
    <row r="33" spans="1:18" ht="18.75" customHeight="1">
      <c r="A33" s="14" t="s">
        <v>71</v>
      </c>
      <c r="B33" s="68">
        <v>1679</v>
      </c>
      <c r="C33" s="62">
        <v>1799</v>
      </c>
      <c r="D33" s="15">
        <f t="shared" si="0"/>
        <v>3478</v>
      </c>
      <c r="E33" s="39">
        <v>1308</v>
      </c>
      <c r="F33" s="39">
        <v>1398</v>
      </c>
      <c r="G33" s="15">
        <f t="shared" si="1"/>
        <v>2706</v>
      </c>
      <c r="H33" s="39">
        <v>371</v>
      </c>
      <c r="I33" s="39">
        <v>401</v>
      </c>
      <c r="J33" s="15">
        <f t="shared" si="2"/>
        <v>772</v>
      </c>
      <c r="K33" s="16">
        <f t="shared" si="3"/>
        <v>0.7790351399642644</v>
      </c>
      <c r="L33" s="17">
        <f t="shared" si="3"/>
        <v>0.7770983879933296</v>
      </c>
      <c r="M33" s="17">
        <f t="shared" si="3"/>
        <v>0.7780333525014376</v>
      </c>
      <c r="N33" s="74">
        <v>0.8534722222222223</v>
      </c>
      <c r="O33" s="17">
        <v>0.7201</v>
      </c>
      <c r="P33" s="18">
        <f t="shared" si="4"/>
        <v>5.793335250143761</v>
      </c>
      <c r="Q33" s="19" t="s">
        <v>72</v>
      </c>
      <c r="R33" s="10"/>
    </row>
    <row r="34" spans="1:18" ht="18.75" customHeight="1">
      <c r="A34" s="14" t="s">
        <v>73</v>
      </c>
      <c r="B34" s="68">
        <v>2170</v>
      </c>
      <c r="C34" s="62">
        <v>2375</v>
      </c>
      <c r="D34" s="15">
        <f t="shared" si="0"/>
        <v>4545</v>
      </c>
      <c r="E34" s="39">
        <v>1607</v>
      </c>
      <c r="F34" s="39">
        <v>1769</v>
      </c>
      <c r="G34" s="15">
        <f t="shared" si="1"/>
        <v>3376</v>
      </c>
      <c r="H34" s="39">
        <v>563</v>
      </c>
      <c r="I34" s="39">
        <v>606</v>
      </c>
      <c r="J34" s="15">
        <f t="shared" si="2"/>
        <v>1169</v>
      </c>
      <c r="K34" s="16">
        <f t="shared" si="3"/>
        <v>0.740552995391705</v>
      </c>
      <c r="L34" s="17">
        <f t="shared" si="3"/>
        <v>0.7448421052631579</v>
      </c>
      <c r="M34" s="17">
        <f t="shared" si="3"/>
        <v>0.7427942794279428</v>
      </c>
      <c r="N34" s="74">
        <v>0.8555555555555556</v>
      </c>
      <c r="O34" s="17">
        <v>0.6876</v>
      </c>
      <c r="P34" s="18">
        <f t="shared" si="4"/>
        <v>5.519427942794286</v>
      </c>
      <c r="Q34" s="19" t="s">
        <v>74</v>
      </c>
      <c r="R34" s="10"/>
    </row>
    <row r="35" spans="1:18" ht="18.75" customHeight="1">
      <c r="A35" s="54" t="s">
        <v>75</v>
      </c>
      <c r="B35" s="69">
        <v>2411</v>
      </c>
      <c r="C35" s="63">
        <v>2611</v>
      </c>
      <c r="D35" s="56">
        <f t="shared" si="0"/>
        <v>5022</v>
      </c>
      <c r="E35" s="55">
        <v>1812</v>
      </c>
      <c r="F35" s="55">
        <v>1962</v>
      </c>
      <c r="G35" s="56">
        <f t="shared" si="1"/>
        <v>3774</v>
      </c>
      <c r="H35" s="55">
        <v>599</v>
      </c>
      <c r="I35" s="55">
        <v>649</v>
      </c>
      <c r="J35" s="56">
        <f t="shared" si="2"/>
        <v>1248</v>
      </c>
      <c r="K35" s="57">
        <f t="shared" si="3"/>
        <v>0.7515553712152634</v>
      </c>
      <c r="L35" s="58">
        <f t="shared" si="3"/>
        <v>0.7514362313289927</v>
      </c>
      <c r="M35" s="58">
        <f t="shared" si="3"/>
        <v>0.7514934289127837</v>
      </c>
      <c r="N35" s="75">
        <v>0.8541666666666666</v>
      </c>
      <c r="O35" s="58">
        <v>0.6691</v>
      </c>
      <c r="P35" s="59">
        <f t="shared" si="4"/>
        <v>8.239342891278367</v>
      </c>
      <c r="Q35" s="60" t="s">
        <v>76</v>
      </c>
      <c r="R35" s="10"/>
    </row>
    <row r="36" spans="1:18" ht="18.75" customHeight="1">
      <c r="A36" s="20" t="s">
        <v>110</v>
      </c>
      <c r="B36" s="70">
        <f>SUM(B29:B35)</f>
        <v>19927</v>
      </c>
      <c r="C36" s="64">
        <f>SUM(C29:C35)</f>
        <v>21610</v>
      </c>
      <c r="D36" s="21">
        <f t="shared" si="0"/>
        <v>41537</v>
      </c>
      <c r="E36" s="21">
        <f>SUM(E29:E35)</f>
        <v>14767</v>
      </c>
      <c r="F36" s="21">
        <f>SUM(F29:F35)</f>
        <v>16095</v>
      </c>
      <c r="G36" s="21">
        <f t="shared" si="1"/>
        <v>30862</v>
      </c>
      <c r="H36" s="21">
        <f>B36-E36</f>
        <v>5160</v>
      </c>
      <c r="I36" s="21">
        <f>C36-F36</f>
        <v>5515</v>
      </c>
      <c r="J36" s="21">
        <f t="shared" si="2"/>
        <v>10675</v>
      </c>
      <c r="K36" s="22">
        <f t="shared" si="3"/>
        <v>0.7410548502032418</v>
      </c>
      <c r="L36" s="23">
        <f t="shared" si="3"/>
        <v>0.7447940768162887</v>
      </c>
      <c r="M36" s="23">
        <f t="shared" si="3"/>
        <v>0.7430002166742904</v>
      </c>
      <c r="N36" s="76"/>
      <c r="O36" s="23">
        <v>0.6895</v>
      </c>
      <c r="P36" s="24">
        <f t="shared" si="4"/>
        <v>5.350021667429039</v>
      </c>
      <c r="Q36" s="25" t="s">
        <v>119</v>
      </c>
      <c r="R36" s="10"/>
    </row>
    <row r="37" spans="1:18" ht="18.75" customHeight="1">
      <c r="A37" s="14" t="s">
        <v>39</v>
      </c>
      <c r="B37" s="68">
        <v>10165</v>
      </c>
      <c r="C37" s="62">
        <v>10964</v>
      </c>
      <c r="D37" s="15">
        <f t="shared" si="0"/>
        <v>21129</v>
      </c>
      <c r="E37" s="39">
        <v>5826</v>
      </c>
      <c r="F37" s="39">
        <v>6098</v>
      </c>
      <c r="G37" s="15">
        <f t="shared" si="1"/>
        <v>11924</v>
      </c>
      <c r="H37" s="39">
        <v>4339</v>
      </c>
      <c r="I37" s="39">
        <v>4866</v>
      </c>
      <c r="J37" s="15">
        <f t="shared" si="2"/>
        <v>9205</v>
      </c>
      <c r="K37" s="16">
        <f t="shared" si="3"/>
        <v>0.5731431382193802</v>
      </c>
      <c r="L37" s="17">
        <f t="shared" si="3"/>
        <v>0.5561838744983583</v>
      </c>
      <c r="M37" s="17">
        <f t="shared" si="3"/>
        <v>0.5643428463249562</v>
      </c>
      <c r="N37" s="74">
        <v>0.8576388888888888</v>
      </c>
      <c r="O37" s="17">
        <v>0.4756</v>
      </c>
      <c r="P37" s="18">
        <f t="shared" si="4"/>
        <v>8.874284632495621</v>
      </c>
      <c r="Q37" s="19" t="s">
        <v>40</v>
      </c>
      <c r="R37" s="10"/>
    </row>
    <row r="38" spans="1:18" ht="18.75" customHeight="1">
      <c r="A38" s="14" t="s">
        <v>41</v>
      </c>
      <c r="B38" s="68">
        <v>7596</v>
      </c>
      <c r="C38" s="62">
        <v>8134</v>
      </c>
      <c r="D38" s="15">
        <f t="shared" si="0"/>
        <v>15730</v>
      </c>
      <c r="E38" s="39">
        <v>4694</v>
      </c>
      <c r="F38" s="39">
        <v>4823</v>
      </c>
      <c r="G38" s="15">
        <f t="shared" si="1"/>
        <v>9517</v>
      </c>
      <c r="H38" s="39">
        <v>2902</v>
      </c>
      <c r="I38" s="39">
        <v>3311</v>
      </c>
      <c r="J38" s="15">
        <f t="shared" si="2"/>
        <v>6213</v>
      </c>
      <c r="K38" s="16">
        <f t="shared" si="3"/>
        <v>0.6179568193786203</v>
      </c>
      <c r="L38" s="17">
        <f t="shared" si="3"/>
        <v>0.5929432013769363</v>
      </c>
      <c r="M38" s="17">
        <f t="shared" si="3"/>
        <v>0.6050222504767959</v>
      </c>
      <c r="N38" s="74">
        <v>0.8680555555555555</v>
      </c>
      <c r="O38" s="17">
        <v>0.5156</v>
      </c>
      <c r="P38" s="18">
        <f t="shared" si="4"/>
        <v>8.942225047679598</v>
      </c>
      <c r="Q38" s="19" t="s">
        <v>42</v>
      </c>
      <c r="R38" s="10"/>
    </row>
    <row r="39" spans="1:18" ht="18.75" customHeight="1">
      <c r="A39" s="43" t="s">
        <v>111</v>
      </c>
      <c r="B39" s="71">
        <f>SUM(B37:B38)</f>
        <v>17761</v>
      </c>
      <c r="C39" s="65">
        <f>SUM(C37:C38)</f>
        <v>19098</v>
      </c>
      <c r="D39" s="44">
        <f t="shared" si="0"/>
        <v>36859</v>
      </c>
      <c r="E39" s="44">
        <f>SUM(E37:E38)</f>
        <v>10520</v>
      </c>
      <c r="F39" s="44">
        <f>SUM(F37:F38)</f>
        <v>10921</v>
      </c>
      <c r="G39" s="44">
        <f t="shared" si="1"/>
        <v>21441</v>
      </c>
      <c r="H39" s="44">
        <f>B39-E39</f>
        <v>7241</v>
      </c>
      <c r="I39" s="44">
        <f>C39-F39</f>
        <v>8177</v>
      </c>
      <c r="J39" s="44">
        <f t="shared" si="2"/>
        <v>15418</v>
      </c>
      <c r="K39" s="45">
        <f t="shared" si="3"/>
        <v>0.5923089916108327</v>
      </c>
      <c r="L39" s="46">
        <f t="shared" si="3"/>
        <v>0.5718399832443187</v>
      </c>
      <c r="M39" s="46">
        <f t="shared" si="3"/>
        <v>0.5817032475107844</v>
      </c>
      <c r="N39" s="77"/>
      <c r="O39" s="46">
        <v>0.4928</v>
      </c>
      <c r="P39" s="47">
        <f t="shared" si="4"/>
        <v>8.890324751078438</v>
      </c>
      <c r="Q39" s="48" t="s">
        <v>120</v>
      </c>
      <c r="R39" s="10"/>
    </row>
    <row r="40" spans="1:18" ht="18.75" customHeight="1">
      <c r="A40" s="14" t="s">
        <v>43</v>
      </c>
      <c r="B40" s="68">
        <v>3908</v>
      </c>
      <c r="C40" s="62">
        <v>4193</v>
      </c>
      <c r="D40" s="15">
        <f t="shared" si="0"/>
        <v>8101</v>
      </c>
      <c r="E40" s="39">
        <v>2738</v>
      </c>
      <c r="F40" s="39">
        <v>2924</v>
      </c>
      <c r="G40" s="15">
        <f t="shared" si="1"/>
        <v>5662</v>
      </c>
      <c r="H40" s="39">
        <v>1170</v>
      </c>
      <c r="I40" s="39">
        <v>1269</v>
      </c>
      <c r="J40" s="15">
        <f t="shared" si="2"/>
        <v>2439</v>
      </c>
      <c r="K40" s="16">
        <f t="shared" si="3"/>
        <v>0.7006141248720573</v>
      </c>
      <c r="L40" s="17">
        <f t="shared" si="3"/>
        <v>0.6973527307417123</v>
      </c>
      <c r="M40" s="17">
        <f t="shared" si="3"/>
        <v>0.6989260585112949</v>
      </c>
      <c r="N40" s="74">
        <v>0.8472222222222222</v>
      </c>
      <c r="O40" s="17">
        <v>0.6537</v>
      </c>
      <c r="P40" s="18">
        <f t="shared" si="4"/>
        <v>4.522605851129491</v>
      </c>
      <c r="Q40" s="19" t="s">
        <v>44</v>
      </c>
      <c r="R40" s="10"/>
    </row>
    <row r="41" spans="1:18" ht="18.75" customHeight="1">
      <c r="A41" s="14" t="s">
        <v>45</v>
      </c>
      <c r="B41" s="68">
        <v>6551</v>
      </c>
      <c r="C41" s="62">
        <v>7013</v>
      </c>
      <c r="D41" s="15">
        <f t="shared" si="0"/>
        <v>13564</v>
      </c>
      <c r="E41" s="39">
        <v>4419</v>
      </c>
      <c r="F41" s="39">
        <v>4615</v>
      </c>
      <c r="G41" s="15">
        <f t="shared" si="1"/>
        <v>9034</v>
      </c>
      <c r="H41" s="39">
        <v>2132</v>
      </c>
      <c r="I41" s="39">
        <v>2398</v>
      </c>
      <c r="J41" s="15">
        <f t="shared" si="2"/>
        <v>4530</v>
      </c>
      <c r="K41" s="16">
        <f t="shared" si="3"/>
        <v>0.6745535032819416</v>
      </c>
      <c r="L41" s="17">
        <f t="shared" si="3"/>
        <v>0.6580635961785256</v>
      </c>
      <c r="M41" s="17">
        <f t="shared" si="3"/>
        <v>0.6660277204364494</v>
      </c>
      <c r="N41" s="74">
        <v>0.85625</v>
      </c>
      <c r="O41" s="17">
        <v>0.6047</v>
      </c>
      <c r="P41" s="18">
        <f t="shared" si="4"/>
        <v>6.132772043644941</v>
      </c>
      <c r="Q41" s="19" t="s">
        <v>46</v>
      </c>
      <c r="R41" s="10"/>
    </row>
    <row r="42" spans="1:18" ht="18.75" customHeight="1">
      <c r="A42" s="54" t="s">
        <v>47</v>
      </c>
      <c r="B42" s="69">
        <v>3509</v>
      </c>
      <c r="C42" s="63">
        <v>3795</v>
      </c>
      <c r="D42" s="56">
        <f t="shared" si="0"/>
        <v>7304</v>
      </c>
      <c r="E42" s="55">
        <v>2402</v>
      </c>
      <c r="F42" s="55">
        <v>2483</v>
      </c>
      <c r="G42" s="56">
        <f t="shared" si="1"/>
        <v>4885</v>
      </c>
      <c r="H42" s="55">
        <v>1107</v>
      </c>
      <c r="I42" s="55">
        <v>1312</v>
      </c>
      <c r="J42" s="56">
        <f t="shared" si="2"/>
        <v>2419</v>
      </c>
      <c r="K42" s="57">
        <f t="shared" si="3"/>
        <v>0.6845255058421202</v>
      </c>
      <c r="L42" s="58">
        <f t="shared" si="3"/>
        <v>0.6542819499341238</v>
      </c>
      <c r="M42" s="58">
        <f t="shared" si="3"/>
        <v>0.6688116100766703</v>
      </c>
      <c r="N42" s="75">
        <v>0.8576388888888888</v>
      </c>
      <c r="O42" s="58">
        <v>0.5967</v>
      </c>
      <c r="P42" s="59">
        <f t="shared" si="4"/>
        <v>7.211161007667033</v>
      </c>
      <c r="Q42" s="60" t="s">
        <v>48</v>
      </c>
      <c r="R42" s="10"/>
    </row>
    <row r="43" spans="1:18" ht="18.75" customHeight="1">
      <c r="A43" s="20" t="s">
        <v>112</v>
      </c>
      <c r="B43" s="70">
        <f>SUM(B40:B42)</f>
        <v>13968</v>
      </c>
      <c r="C43" s="64">
        <f>SUM(C40:C42)</f>
        <v>15001</v>
      </c>
      <c r="D43" s="21">
        <f t="shared" si="0"/>
        <v>28969</v>
      </c>
      <c r="E43" s="21">
        <f>SUM(E40:E42)</f>
        <v>9559</v>
      </c>
      <c r="F43" s="21">
        <f>SUM(F40:F42)</f>
        <v>10022</v>
      </c>
      <c r="G43" s="21">
        <f t="shared" si="1"/>
        <v>19581</v>
      </c>
      <c r="H43" s="21">
        <f>B43-E43</f>
        <v>4409</v>
      </c>
      <c r="I43" s="21">
        <f>C43-F43</f>
        <v>4979</v>
      </c>
      <c r="J43" s="21">
        <f t="shared" si="2"/>
        <v>9388</v>
      </c>
      <c r="K43" s="22">
        <f t="shared" si="3"/>
        <v>0.6843499427262314</v>
      </c>
      <c r="L43" s="23">
        <f t="shared" si="3"/>
        <v>0.6680887940803947</v>
      </c>
      <c r="M43" s="23">
        <f t="shared" si="3"/>
        <v>0.6759294418171149</v>
      </c>
      <c r="N43" s="76"/>
      <c r="O43" s="23">
        <v>0.6165</v>
      </c>
      <c r="P43" s="24">
        <f t="shared" si="4"/>
        <v>5.942944181711485</v>
      </c>
      <c r="Q43" s="25" t="s">
        <v>121</v>
      </c>
      <c r="R43" s="10"/>
    </row>
    <row r="44" spans="1:18" ht="18.75" customHeight="1">
      <c r="A44" s="14" t="s">
        <v>81</v>
      </c>
      <c r="B44" s="68">
        <v>2570</v>
      </c>
      <c r="C44" s="62">
        <v>2915</v>
      </c>
      <c r="D44" s="15">
        <f t="shared" si="0"/>
        <v>5485</v>
      </c>
      <c r="E44" s="39">
        <v>1855</v>
      </c>
      <c r="F44" s="39">
        <v>2044</v>
      </c>
      <c r="G44" s="15">
        <f t="shared" si="1"/>
        <v>3899</v>
      </c>
      <c r="H44" s="39">
        <v>715</v>
      </c>
      <c r="I44" s="39">
        <v>871</v>
      </c>
      <c r="J44" s="15">
        <f t="shared" si="2"/>
        <v>1586</v>
      </c>
      <c r="K44" s="16">
        <f aca="true" t="shared" si="5" ref="K44:M60">E44/+B44</f>
        <v>0.7217898832684825</v>
      </c>
      <c r="L44" s="17">
        <f t="shared" si="5"/>
        <v>0.7012006861063464</v>
      </c>
      <c r="M44" s="17">
        <f t="shared" si="5"/>
        <v>0.7108477666362808</v>
      </c>
      <c r="N44" s="74">
        <v>0.8458333333333333</v>
      </c>
      <c r="O44" s="17">
        <v>0.6365</v>
      </c>
      <c r="P44" s="18">
        <f t="shared" si="4"/>
        <v>7.434776663628084</v>
      </c>
      <c r="Q44" s="19" t="s">
        <v>82</v>
      </c>
      <c r="R44" s="10"/>
    </row>
    <row r="45" spans="1:18" ht="18.75" customHeight="1">
      <c r="A45" s="14" t="s">
        <v>83</v>
      </c>
      <c r="B45" s="68">
        <v>7003</v>
      </c>
      <c r="C45" s="62">
        <v>7704</v>
      </c>
      <c r="D45" s="15">
        <f t="shared" si="0"/>
        <v>14707</v>
      </c>
      <c r="E45" s="39">
        <v>4614</v>
      </c>
      <c r="F45" s="39">
        <v>4864</v>
      </c>
      <c r="G45" s="15">
        <f t="shared" si="1"/>
        <v>9478</v>
      </c>
      <c r="H45" s="39">
        <v>2389</v>
      </c>
      <c r="I45" s="39">
        <v>2840</v>
      </c>
      <c r="J45" s="15">
        <f t="shared" si="2"/>
        <v>5229</v>
      </c>
      <c r="K45" s="16">
        <f t="shared" si="5"/>
        <v>0.6588604883621305</v>
      </c>
      <c r="L45" s="17">
        <f t="shared" si="5"/>
        <v>0.6313603322949117</v>
      </c>
      <c r="M45" s="17">
        <f t="shared" si="5"/>
        <v>0.6444550214183722</v>
      </c>
      <c r="N45" s="74">
        <v>0.8701388888888889</v>
      </c>
      <c r="O45" s="17">
        <v>0.5044</v>
      </c>
      <c r="P45" s="18">
        <f t="shared" si="4"/>
        <v>14.005502141837223</v>
      </c>
      <c r="Q45" s="19" t="s">
        <v>84</v>
      </c>
      <c r="R45" s="10"/>
    </row>
    <row r="46" spans="1:18" ht="18.75" customHeight="1">
      <c r="A46" s="14" t="s">
        <v>85</v>
      </c>
      <c r="B46" s="68">
        <v>4596</v>
      </c>
      <c r="C46" s="62">
        <v>5124</v>
      </c>
      <c r="D46" s="15">
        <f t="shared" si="0"/>
        <v>9720</v>
      </c>
      <c r="E46" s="39">
        <v>3012</v>
      </c>
      <c r="F46" s="39">
        <v>3140</v>
      </c>
      <c r="G46" s="15">
        <f t="shared" si="1"/>
        <v>6152</v>
      </c>
      <c r="H46" s="39">
        <v>1584</v>
      </c>
      <c r="I46" s="39">
        <v>1984</v>
      </c>
      <c r="J46" s="15">
        <f t="shared" si="2"/>
        <v>3568</v>
      </c>
      <c r="K46" s="16">
        <f t="shared" si="5"/>
        <v>0.6553524804177546</v>
      </c>
      <c r="L46" s="17">
        <f t="shared" si="5"/>
        <v>0.6128024980483997</v>
      </c>
      <c r="M46" s="17">
        <f t="shared" si="5"/>
        <v>0.6329218106995885</v>
      </c>
      <c r="N46" s="74">
        <v>0.8659722222222223</v>
      </c>
      <c r="O46" s="17">
        <v>0.4887</v>
      </c>
      <c r="P46" s="18">
        <f t="shared" si="4"/>
        <v>14.42218106995885</v>
      </c>
      <c r="Q46" s="19" t="s">
        <v>86</v>
      </c>
      <c r="R46" s="10"/>
    </row>
    <row r="47" spans="1:18" ht="18.75" customHeight="1">
      <c r="A47" s="14" t="s">
        <v>87</v>
      </c>
      <c r="B47" s="68">
        <v>3649</v>
      </c>
      <c r="C47" s="62">
        <v>4067</v>
      </c>
      <c r="D47" s="15">
        <f t="shared" si="0"/>
        <v>7716</v>
      </c>
      <c r="E47" s="39">
        <v>2406</v>
      </c>
      <c r="F47" s="39">
        <v>2585</v>
      </c>
      <c r="G47" s="15">
        <f t="shared" si="1"/>
        <v>4991</v>
      </c>
      <c r="H47" s="39">
        <v>1243</v>
      </c>
      <c r="I47" s="39">
        <v>1482</v>
      </c>
      <c r="J47" s="15">
        <f t="shared" si="2"/>
        <v>2725</v>
      </c>
      <c r="K47" s="16">
        <f t="shared" si="5"/>
        <v>0.6593587284187449</v>
      </c>
      <c r="L47" s="17">
        <f t="shared" si="5"/>
        <v>0.6356036390459798</v>
      </c>
      <c r="M47" s="17">
        <f t="shared" si="5"/>
        <v>0.6468377397615345</v>
      </c>
      <c r="N47" s="74">
        <v>0.8479166666666668</v>
      </c>
      <c r="O47" s="17">
        <v>0.5904</v>
      </c>
      <c r="P47" s="18">
        <f t="shared" si="4"/>
        <v>5.643773976153444</v>
      </c>
      <c r="Q47" s="19" t="s">
        <v>88</v>
      </c>
      <c r="R47" s="10"/>
    </row>
    <row r="48" spans="1:18" ht="18.75" customHeight="1">
      <c r="A48" s="14" t="s">
        <v>89</v>
      </c>
      <c r="B48" s="68">
        <v>3154</v>
      </c>
      <c r="C48" s="62">
        <v>3537</v>
      </c>
      <c r="D48" s="15">
        <f t="shared" si="0"/>
        <v>6691</v>
      </c>
      <c r="E48" s="39">
        <v>2237</v>
      </c>
      <c r="F48" s="39">
        <v>2479</v>
      </c>
      <c r="G48" s="15">
        <f t="shared" si="1"/>
        <v>4716</v>
      </c>
      <c r="H48" s="39">
        <v>917</v>
      </c>
      <c r="I48" s="39">
        <v>1058</v>
      </c>
      <c r="J48" s="15">
        <f t="shared" si="2"/>
        <v>1975</v>
      </c>
      <c r="K48" s="16">
        <f t="shared" si="5"/>
        <v>0.7092580849714648</v>
      </c>
      <c r="L48" s="17">
        <f t="shared" si="5"/>
        <v>0.700876448968052</v>
      </c>
      <c r="M48" s="17">
        <f t="shared" si="5"/>
        <v>0.7048273800627709</v>
      </c>
      <c r="N48" s="74">
        <v>0.8638888888888889</v>
      </c>
      <c r="O48" s="17">
        <v>0.6319</v>
      </c>
      <c r="P48" s="18">
        <f t="shared" si="4"/>
        <v>7.292738006277089</v>
      </c>
      <c r="Q48" s="19" t="s">
        <v>90</v>
      </c>
      <c r="R48" s="10"/>
    </row>
    <row r="49" spans="1:18" ht="18.75" customHeight="1">
      <c r="A49" s="14" t="s">
        <v>91</v>
      </c>
      <c r="B49" s="68">
        <v>2991</v>
      </c>
      <c r="C49" s="62">
        <v>3286</v>
      </c>
      <c r="D49" s="15">
        <f t="shared" si="0"/>
        <v>6277</v>
      </c>
      <c r="E49" s="39">
        <v>2319</v>
      </c>
      <c r="F49" s="39">
        <v>2542</v>
      </c>
      <c r="G49" s="15">
        <f t="shared" si="1"/>
        <v>4861</v>
      </c>
      <c r="H49" s="39">
        <v>672</v>
      </c>
      <c r="I49" s="39">
        <v>744</v>
      </c>
      <c r="J49" s="15">
        <f t="shared" si="2"/>
        <v>1416</v>
      </c>
      <c r="K49" s="16">
        <f t="shared" si="5"/>
        <v>0.7753259779338014</v>
      </c>
      <c r="L49" s="17">
        <f t="shared" si="5"/>
        <v>0.7735849056603774</v>
      </c>
      <c r="M49" s="17">
        <f t="shared" si="5"/>
        <v>0.7744145292337103</v>
      </c>
      <c r="N49" s="74">
        <v>0.8590277777777778</v>
      </c>
      <c r="O49" s="17">
        <v>0.6007</v>
      </c>
      <c r="P49" s="18">
        <f t="shared" si="4"/>
        <v>17.371452923371034</v>
      </c>
      <c r="Q49" s="19" t="s">
        <v>92</v>
      </c>
      <c r="R49" s="10"/>
    </row>
    <row r="50" spans="1:18" ht="18.75" customHeight="1">
      <c r="A50" s="14" t="s">
        <v>93</v>
      </c>
      <c r="B50" s="68">
        <v>2166</v>
      </c>
      <c r="C50" s="62">
        <v>2387</v>
      </c>
      <c r="D50" s="15">
        <f t="shared" si="0"/>
        <v>4553</v>
      </c>
      <c r="E50" s="39">
        <v>1616</v>
      </c>
      <c r="F50" s="39">
        <v>1724</v>
      </c>
      <c r="G50" s="15">
        <f t="shared" si="1"/>
        <v>3340</v>
      </c>
      <c r="H50" s="39">
        <v>550</v>
      </c>
      <c r="I50" s="39">
        <v>663</v>
      </c>
      <c r="J50" s="15">
        <f t="shared" si="2"/>
        <v>1213</v>
      </c>
      <c r="K50" s="16">
        <f t="shared" si="5"/>
        <v>0.7460757156048015</v>
      </c>
      <c r="L50" s="17">
        <f t="shared" si="5"/>
        <v>0.7222454964390448</v>
      </c>
      <c r="M50" s="17">
        <f t="shared" si="5"/>
        <v>0.7335822534592576</v>
      </c>
      <c r="N50" s="74">
        <v>0.8715277777777778</v>
      </c>
      <c r="O50" s="17">
        <v>0.6842</v>
      </c>
      <c r="P50" s="18">
        <f t="shared" si="4"/>
        <v>4.938225345925762</v>
      </c>
      <c r="Q50" s="19" t="s">
        <v>94</v>
      </c>
      <c r="R50" s="10"/>
    </row>
    <row r="51" spans="1:18" ht="18.75" customHeight="1">
      <c r="A51" s="43" t="s">
        <v>113</v>
      </c>
      <c r="B51" s="71">
        <f>SUM(B44:B50)</f>
        <v>26129</v>
      </c>
      <c r="C51" s="65">
        <f>SUM(C44:C50)</f>
        <v>29020</v>
      </c>
      <c r="D51" s="44">
        <f t="shared" si="0"/>
        <v>55149</v>
      </c>
      <c r="E51" s="44">
        <f>SUM(E44:E50)</f>
        <v>18059</v>
      </c>
      <c r="F51" s="44">
        <f>SUM(F44:F50)</f>
        <v>19378</v>
      </c>
      <c r="G51" s="44">
        <f t="shared" si="1"/>
        <v>37437</v>
      </c>
      <c r="H51" s="44">
        <f>B51-E51</f>
        <v>8070</v>
      </c>
      <c r="I51" s="44">
        <f>C51-F51</f>
        <v>9642</v>
      </c>
      <c r="J51" s="44">
        <f t="shared" si="2"/>
        <v>17712</v>
      </c>
      <c r="K51" s="45">
        <f t="shared" si="5"/>
        <v>0.6911477668490948</v>
      </c>
      <c r="L51" s="46">
        <f t="shared" si="5"/>
        <v>0.6677463818056513</v>
      </c>
      <c r="M51" s="46">
        <f t="shared" si="5"/>
        <v>0.6788337050535821</v>
      </c>
      <c r="N51" s="77"/>
      <c r="O51" s="46">
        <v>0.5685</v>
      </c>
      <c r="P51" s="47">
        <f t="shared" si="4"/>
        <v>11.033370505358208</v>
      </c>
      <c r="Q51" s="48" t="s">
        <v>122</v>
      </c>
      <c r="R51" s="10"/>
    </row>
    <row r="52" spans="1:18" ht="18.75" customHeight="1">
      <c r="A52" s="14" t="s">
        <v>95</v>
      </c>
      <c r="B52" s="68">
        <v>3959</v>
      </c>
      <c r="C52" s="62">
        <v>4519</v>
      </c>
      <c r="D52" s="15">
        <f t="shared" si="0"/>
        <v>8478</v>
      </c>
      <c r="E52" s="39">
        <v>2738</v>
      </c>
      <c r="F52" s="39">
        <v>3129</v>
      </c>
      <c r="G52" s="15">
        <f t="shared" si="1"/>
        <v>5867</v>
      </c>
      <c r="H52" s="39">
        <v>1221</v>
      </c>
      <c r="I52" s="39">
        <v>1390</v>
      </c>
      <c r="J52" s="15">
        <f t="shared" si="2"/>
        <v>2611</v>
      </c>
      <c r="K52" s="16">
        <f t="shared" si="5"/>
        <v>0.6915887850467289</v>
      </c>
      <c r="L52" s="17">
        <f t="shared" si="5"/>
        <v>0.6924098251825626</v>
      </c>
      <c r="M52" s="17">
        <f t="shared" si="5"/>
        <v>0.6920264213257844</v>
      </c>
      <c r="N52" s="74">
        <v>0.8569444444444444</v>
      </c>
      <c r="O52" s="17">
        <v>0.651</v>
      </c>
      <c r="P52" s="18">
        <f t="shared" si="4"/>
        <v>4.102642132578438</v>
      </c>
      <c r="Q52" s="19" t="s">
        <v>96</v>
      </c>
      <c r="R52" s="10"/>
    </row>
    <row r="53" spans="1:18" ht="18.75" customHeight="1">
      <c r="A53" s="43" t="s">
        <v>114</v>
      </c>
      <c r="B53" s="71">
        <f>SUM(B52)</f>
        <v>3959</v>
      </c>
      <c r="C53" s="65">
        <f>SUM(C52)</f>
        <v>4519</v>
      </c>
      <c r="D53" s="44">
        <f t="shared" si="0"/>
        <v>8478</v>
      </c>
      <c r="E53" s="44">
        <f>SUM(E52)</f>
        <v>2738</v>
      </c>
      <c r="F53" s="44">
        <f>SUM(F52)</f>
        <v>3129</v>
      </c>
      <c r="G53" s="44">
        <f t="shared" si="1"/>
        <v>5867</v>
      </c>
      <c r="H53" s="44">
        <f>B53-E53</f>
        <v>1221</v>
      </c>
      <c r="I53" s="44">
        <f>C53-F53</f>
        <v>1390</v>
      </c>
      <c r="J53" s="44">
        <f t="shared" si="2"/>
        <v>2611</v>
      </c>
      <c r="K53" s="45">
        <f t="shared" si="5"/>
        <v>0.6915887850467289</v>
      </c>
      <c r="L53" s="46">
        <f t="shared" si="5"/>
        <v>0.6924098251825626</v>
      </c>
      <c r="M53" s="46">
        <f t="shared" si="5"/>
        <v>0.6920264213257844</v>
      </c>
      <c r="N53" s="77"/>
      <c r="O53" s="46">
        <v>0.651</v>
      </c>
      <c r="P53" s="47">
        <f t="shared" si="4"/>
        <v>4.102642132578438</v>
      </c>
      <c r="Q53" s="48" t="s">
        <v>123</v>
      </c>
      <c r="R53" s="10"/>
    </row>
    <row r="54" spans="1:18" ht="18.75" customHeight="1">
      <c r="A54" s="14" t="s">
        <v>97</v>
      </c>
      <c r="B54" s="68">
        <v>6761</v>
      </c>
      <c r="C54" s="62">
        <v>7633</v>
      </c>
      <c r="D54" s="15">
        <f t="shared" si="0"/>
        <v>14394</v>
      </c>
      <c r="E54" s="39">
        <v>4344</v>
      </c>
      <c r="F54" s="39">
        <v>4728</v>
      </c>
      <c r="G54" s="15">
        <f t="shared" si="1"/>
        <v>9072</v>
      </c>
      <c r="H54" s="39">
        <v>2417</v>
      </c>
      <c r="I54" s="39">
        <v>2905</v>
      </c>
      <c r="J54" s="15">
        <f t="shared" si="2"/>
        <v>5322</v>
      </c>
      <c r="K54" s="16">
        <f t="shared" si="5"/>
        <v>0.642508504659074</v>
      </c>
      <c r="L54" s="17">
        <f t="shared" si="5"/>
        <v>0.6194156950085157</v>
      </c>
      <c r="M54" s="17">
        <f t="shared" si="5"/>
        <v>0.6302626094205919</v>
      </c>
      <c r="N54" s="74">
        <v>0.8631944444444444</v>
      </c>
      <c r="O54" s="17">
        <v>0.5325</v>
      </c>
      <c r="P54" s="18">
        <f t="shared" si="4"/>
        <v>9.776260942059189</v>
      </c>
      <c r="Q54" s="19" t="s">
        <v>98</v>
      </c>
      <c r="R54" s="10"/>
    </row>
    <row r="55" spans="1:18" ht="18.75" customHeight="1">
      <c r="A55" s="14" t="s">
        <v>99</v>
      </c>
      <c r="B55" s="68">
        <v>2759</v>
      </c>
      <c r="C55" s="62">
        <v>3093</v>
      </c>
      <c r="D55" s="15">
        <f t="shared" si="0"/>
        <v>5852</v>
      </c>
      <c r="E55" s="39">
        <v>2101</v>
      </c>
      <c r="F55" s="39">
        <v>2319</v>
      </c>
      <c r="G55" s="15">
        <f t="shared" si="1"/>
        <v>4420</v>
      </c>
      <c r="H55" s="39">
        <v>658</v>
      </c>
      <c r="I55" s="39">
        <v>774</v>
      </c>
      <c r="J55" s="15">
        <f t="shared" si="2"/>
        <v>1432</v>
      </c>
      <c r="K55" s="16">
        <f t="shared" si="5"/>
        <v>0.7615077926785067</v>
      </c>
      <c r="L55" s="17">
        <f t="shared" si="5"/>
        <v>0.7497575169738119</v>
      </c>
      <c r="M55" s="17">
        <f t="shared" si="5"/>
        <v>0.7552973342447027</v>
      </c>
      <c r="N55" s="74">
        <v>0.8576388888888888</v>
      </c>
      <c r="O55" s="17">
        <v>0.7094</v>
      </c>
      <c r="P55" s="18">
        <f t="shared" si="4"/>
        <v>4.589733424470266</v>
      </c>
      <c r="Q55" s="19" t="s">
        <v>100</v>
      </c>
      <c r="R55" s="10"/>
    </row>
    <row r="56" spans="1:18" ht="18.75" customHeight="1">
      <c r="A56" s="14" t="s">
        <v>101</v>
      </c>
      <c r="B56" s="68">
        <v>2114</v>
      </c>
      <c r="C56" s="62">
        <v>2340</v>
      </c>
      <c r="D56" s="15">
        <f t="shared" si="0"/>
        <v>4454</v>
      </c>
      <c r="E56" s="39">
        <v>1584</v>
      </c>
      <c r="F56" s="39">
        <v>1713</v>
      </c>
      <c r="G56" s="15">
        <f t="shared" si="1"/>
        <v>3297</v>
      </c>
      <c r="H56" s="39">
        <v>530</v>
      </c>
      <c r="I56" s="39">
        <v>627</v>
      </c>
      <c r="J56" s="15">
        <f t="shared" si="2"/>
        <v>1157</v>
      </c>
      <c r="K56" s="16">
        <f t="shared" si="5"/>
        <v>0.7492904446546831</v>
      </c>
      <c r="L56" s="17">
        <f t="shared" si="5"/>
        <v>0.732051282051282</v>
      </c>
      <c r="M56" s="17">
        <f t="shared" si="5"/>
        <v>0.7402334979793445</v>
      </c>
      <c r="N56" s="74">
        <v>0.8513888888888889</v>
      </c>
      <c r="O56" s="17">
        <v>0.6686</v>
      </c>
      <c r="P56" s="18">
        <f t="shared" si="4"/>
        <v>7.1633497979344485</v>
      </c>
      <c r="Q56" s="19" t="s">
        <v>102</v>
      </c>
      <c r="R56" s="10"/>
    </row>
    <row r="57" spans="1:18" ht="18.75" customHeight="1">
      <c r="A57" s="54" t="s">
        <v>103</v>
      </c>
      <c r="B57" s="69">
        <v>2748</v>
      </c>
      <c r="C57" s="63">
        <v>3075</v>
      </c>
      <c r="D57" s="56">
        <f t="shared" si="0"/>
        <v>5823</v>
      </c>
      <c r="E57" s="55">
        <v>1834</v>
      </c>
      <c r="F57" s="55">
        <v>2013</v>
      </c>
      <c r="G57" s="56">
        <f t="shared" si="1"/>
        <v>3847</v>
      </c>
      <c r="H57" s="55">
        <v>914</v>
      </c>
      <c r="I57" s="55">
        <v>1062</v>
      </c>
      <c r="J57" s="56">
        <f t="shared" si="2"/>
        <v>1976</v>
      </c>
      <c r="K57" s="57">
        <f t="shared" si="5"/>
        <v>0.6673944687045124</v>
      </c>
      <c r="L57" s="58">
        <f t="shared" si="5"/>
        <v>0.6546341463414634</v>
      </c>
      <c r="M57" s="58">
        <f t="shared" si="5"/>
        <v>0.6606560192340718</v>
      </c>
      <c r="N57" s="75">
        <v>0.8576388888888888</v>
      </c>
      <c r="O57" s="58">
        <v>0.5805</v>
      </c>
      <c r="P57" s="59">
        <f t="shared" si="4"/>
        <v>8.015601923407178</v>
      </c>
      <c r="Q57" s="60" t="s">
        <v>104</v>
      </c>
      <c r="R57" s="10"/>
    </row>
    <row r="58" spans="1:18" ht="18.75" customHeight="1">
      <c r="A58" s="20" t="s">
        <v>115</v>
      </c>
      <c r="B58" s="70">
        <f>SUM(B54:B57)</f>
        <v>14382</v>
      </c>
      <c r="C58" s="64">
        <f>SUM(C54:C57)</f>
        <v>16141</v>
      </c>
      <c r="D58" s="21">
        <f t="shared" si="0"/>
        <v>30523</v>
      </c>
      <c r="E58" s="21">
        <f>SUM(E54:E57)</f>
        <v>9863</v>
      </c>
      <c r="F58" s="21">
        <f>SUM(F54:F57)</f>
        <v>10773</v>
      </c>
      <c r="G58" s="21">
        <f t="shared" si="1"/>
        <v>20636</v>
      </c>
      <c r="H58" s="21">
        <f aca="true" t="shared" si="6" ref="H58:I60">B58-E58</f>
        <v>4519</v>
      </c>
      <c r="I58" s="21">
        <f t="shared" si="6"/>
        <v>5368</v>
      </c>
      <c r="J58" s="21">
        <f t="shared" si="2"/>
        <v>9887</v>
      </c>
      <c r="K58" s="22">
        <f t="shared" si="5"/>
        <v>0.6857877902934223</v>
      </c>
      <c r="L58" s="23">
        <f t="shared" si="5"/>
        <v>0.6674307663713525</v>
      </c>
      <c r="M58" s="23">
        <f t="shared" si="5"/>
        <v>0.6760803328637421</v>
      </c>
      <c r="N58" s="76"/>
      <c r="O58" s="23">
        <v>0.5954</v>
      </c>
      <c r="P58" s="24">
        <f t="shared" si="4"/>
        <v>8.06803328637421</v>
      </c>
      <c r="Q58" s="25" t="s">
        <v>124</v>
      </c>
      <c r="R58" s="10"/>
    </row>
    <row r="59" spans="1:18" ht="18.75" customHeight="1" thickBot="1">
      <c r="A59" s="26" t="s">
        <v>23</v>
      </c>
      <c r="B59" s="72">
        <f>SUM(B58,B53,B51,B43,B39,B36,B28,B26,B21)</f>
        <v>129353</v>
      </c>
      <c r="C59" s="66">
        <f>SUM(C58,C53,C51,C43,C39,C36,C28,C26,C21)</f>
        <v>141215</v>
      </c>
      <c r="D59" s="27">
        <f t="shared" si="0"/>
        <v>270568</v>
      </c>
      <c r="E59" s="27">
        <f>0+(SUM(E58,E53,E51,E43,E39,E36,E28,E26,E21))</f>
        <v>88553</v>
      </c>
      <c r="F59" s="27">
        <f>0+(SUM(F58,F53,F51,F43,F39,F36,F28,F26,F21))</f>
        <v>94541</v>
      </c>
      <c r="G59" s="27">
        <f t="shared" si="1"/>
        <v>183094</v>
      </c>
      <c r="H59" s="27">
        <f t="shared" si="6"/>
        <v>40800</v>
      </c>
      <c r="I59" s="27">
        <f t="shared" si="6"/>
        <v>46674</v>
      </c>
      <c r="J59" s="27">
        <f t="shared" si="2"/>
        <v>87474</v>
      </c>
      <c r="K59" s="28">
        <f t="shared" si="5"/>
        <v>0.6845840452096202</v>
      </c>
      <c r="L59" s="29">
        <f t="shared" si="5"/>
        <v>0.6694827036787877</v>
      </c>
      <c r="M59" s="29">
        <f t="shared" si="5"/>
        <v>0.6767023446970817</v>
      </c>
      <c r="N59" s="78"/>
      <c r="O59" s="29">
        <v>0.591</v>
      </c>
      <c r="P59" s="30">
        <f t="shared" si="4"/>
        <v>8.570234469708172</v>
      </c>
      <c r="Q59" s="31" t="s">
        <v>24</v>
      </c>
      <c r="R59" s="10"/>
    </row>
    <row r="60" spans="1:18" ht="18.75" customHeight="1" thickBot="1" thickTop="1">
      <c r="A60" s="12" t="s">
        <v>105</v>
      </c>
      <c r="B60" s="73">
        <f aca="true" t="shared" si="7" ref="B60:G60">SUM(B59,B18)</f>
        <v>467461</v>
      </c>
      <c r="C60" s="1">
        <f t="shared" si="7"/>
        <v>513598</v>
      </c>
      <c r="D60" s="32">
        <f t="shared" si="7"/>
        <v>981059</v>
      </c>
      <c r="E60" s="33">
        <f t="shared" si="7"/>
        <v>281149</v>
      </c>
      <c r="F60" s="33">
        <f t="shared" si="7"/>
        <v>300845</v>
      </c>
      <c r="G60" s="33">
        <f t="shared" si="7"/>
        <v>581994</v>
      </c>
      <c r="H60" s="33">
        <f t="shared" si="6"/>
        <v>186312</v>
      </c>
      <c r="I60" s="33">
        <f t="shared" si="6"/>
        <v>212753</v>
      </c>
      <c r="J60" s="33">
        <f t="shared" si="2"/>
        <v>399065</v>
      </c>
      <c r="K60" s="34">
        <f t="shared" si="5"/>
        <v>0.601438408765651</v>
      </c>
      <c r="L60" s="35">
        <f t="shared" si="5"/>
        <v>0.5857596797495317</v>
      </c>
      <c r="M60" s="35">
        <f t="shared" si="5"/>
        <v>0.5932303765624697</v>
      </c>
      <c r="N60" s="79">
        <v>0.9027777777777778</v>
      </c>
      <c r="O60" s="35">
        <v>0.4881</v>
      </c>
      <c r="P60" s="36">
        <f t="shared" si="4"/>
        <v>10.51303765624697</v>
      </c>
      <c r="Q60" s="37" t="s">
        <v>106</v>
      </c>
      <c r="R60" s="10"/>
    </row>
    <row r="61" spans="2:4" ht="18.75" customHeight="1">
      <c r="B61" s="81"/>
      <c r="C61" s="81"/>
      <c r="D61" s="81"/>
    </row>
    <row r="62" spans="2:4" ht="18.75" customHeight="1">
      <c r="B62" s="80"/>
      <c r="C62" s="80"/>
      <c r="D62" s="80"/>
    </row>
  </sheetData>
  <sheetProtection/>
  <mergeCells count="1">
    <mergeCell ref="A1:D1"/>
  </mergeCells>
  <printOptions/>
  <pageMargins left="0.31" right="0.25" top="0.22" bottom="0.15" header="0.17" footer="0.16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</dc:creator>
  <cp:keywords/>
  <dc:description/>
  <cp:lastModifiedBy>User</cp:lastModifiedBy>
  <cp:lastPrinted>2005-01-25T09:32:08Z</cp:lastPrinted>
  <dcterms:created xsi:type="dcterms:W3CDTF">2000-01-04T07:01:02Z</dcterms:created>
  <dcterms:modified xsi:type="dcterms:W3CDTF">2006-03-15T05:47:27Z</dcterms:modified>
  <cp:category/>
  <cp:version/>
  <cp:contentType/>
  <cp:contentStatus/>
</cp:coreProperties>
</file>