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as01\tokei\◎NAS(LANDISK)\keizai\2農林漁業センサス\6.２０２５年農林業センサス\R7(審査・集計）\07_公表関係\10_県公表資料\21_報道解禁付きプレスリリース\"/>
    </mc:Choice>
  </mc:AlternateContent>
  <xr:revisionPtr revIDLastSave="0" documentId="13_ncr:1_{1B10C041-3E22-4869-A84A-A9AA46345B4C}" xr6:coauthVersionLast="47" xr6:coauthVersionMax="47" xr10:uidLastSave="{00000000-0000-0000-0000-000000000000}"/>
  <bookViews>
    <workbookView xWindow="-108" yWindow="-108" windowWidth="23256" windowHeight="13896" tabRatio="792" xr2:uid="{21F8AE51-1E06-4E9C-AC27-E873DF573DCD}"/>
  </bookViews>
  <sheets>
    <sheet name="附表項目" sheetId="14" r:id="rId1"/>
    <sheet name="附表" sheetId="1" r:id="rId2"/>
    <sheet name="山形県・全国・東北の概況" sheetId="13" r:id="rId3"/>
  </sheets>
  <definedNames>
    <definedName name="_xlnm.Print_Area" localSheetId="1">附表!$A$2:$K$252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1" i="1" l="1"/>
  <c r="M211" i="1"/>
  <c r="N211" i="1"/>
  <c r="C38" i="1"/>
  <c r="C26" i="1"/>
  <c r="H122" i="1" l="1"/>
  <c r="L164" i="1" l="1"/>
  <c r="J16" i="13"/>
  <c r="G16" i="13"/>
  <c r="D17" i="13"/>
  <c r="D16" i="13"/>
  <c r="J20" i="13"/>
  <c r="J19" i="13"/>
  <c r="J18" i="13"/>
  <c r="J17" i="13"/>
  <c r="G20" i="13"/>
  <c r="G19" i="13"/>
  <c r="G18" i="13"/>
  <c r="G17" i="13"/>
  <c r="D20" i="13"/>
  <c r="D19" i="13"/>
  <c r="D18" i="13"/>
  <c r="G8" i="13"/>
  <c r="J10" i="13"/>
  <c r="J9" i="13"/>
  <c r="J8" i="13"/>
  <c r="G10" i="13"/>
  <c r="G9" i="13"/>
  <c r="D10" i="13"/>
  <c r="D9" i="13"/>
  <c r="D8" i="13"/>
  <c r="J34" i="13" l="1"/>
  <c r="G34" i="13"/>
  <c r="D34" i="13"/>
  <c r="J28" i="13"/>
  <c r="G28" i="13"/>
  <c r="D28" i="13"/>
  <c r="Q73" i="1" l="1"/>
  <c r="P73" i="1"/>
  <c r="O73" i="1"/>
  <c r="N73" i="1"/>
  <c r="M73" i="1"/>
  <c r="L73" i="1"/>
  <c r="K73" i="1"/>
  <c r="J73" i="1"/>
  <c r="I73" i="1"/>
  <c r="H73" i="1"/>
  <c r="G73" i="1"/>
  <c r="F73" i="1"/>
  <c r="E73" i="1"/>
  <c r="P199" i="1" l="1"/>
  <c r="M199" i="1"/>
  <c r="R199" i="1" l="1"/>
  <c r="Q199" i="1"/>
  <c r="O199" i="1"/>
  <c r="K199" i="1"/>
  <c r="I199" i="1"/>
  <c r="G199" i="1"/>
  <c r="F199" i="1"/>
  <c r="D199" i="1"/>
  <c r="C199" i="1"/>
  <c r="C211" i="1"/>
  <c r="D211" i="1"/>
  <c r="E211" i="1"/>
  <c r="F211" i="1"/>
  <c r="G211" i="1"/>
  <c r="H211" i="1"/>
  <c r="I211" i="1"/>
  <c r="J211" i="1"/>
  <c r="G122" i="1"/>
  <c r="F122" i="1"/>
  <c r="E122" i="1"/>
  <c r="D122" i="1"/>
  <c r="C122" i="1"/>
  <c r="D86" i="1"/>
  <c r="O86" i="1"/>
  <c r="N86" i="1"/>
  <c r="M86" i="1"/>
  <c r="L86" i="1"/>
  <c r="K86" i="1"/>
  <c r="J86" i="1"/>
  <c r="I86" i="1"/>
  <c r="H86" i="1"/>
  <c r="G86" i="1"/>
  <c r="F86" i="1"/>
  <c r="E86" i="1"/>
  <c r="C86" i="1"/>
  <c r="D72" i="1" l="1"/>
  <c r="D73" i="1"/>
  <c r="C73" i="1"/>
  <c r="C72" i="1"/>
  <c r="K49" i="1"/>
  <c r="K48" i="1"/>
  <c r="I49" i="1"/>
  <c r="I48" i="1"/>
  <c r="G49" i="1"/>
  <c r="G48" i="1"/>
  <c r="E49" i="1"/>
  <c r="E48" i="1"/>
  <c r="I164" i="1"/>
  <c r="K211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J164" i="1"/>
  <c r="F164" i="1"/>
  <c r="E164" i="1"/>
  <c r="C164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M98" i="1"/>
  <c r="L98" i="1"/>
  <c r="K98" i="1"/>
  <c r="J98" i="1"/>
  <c r="I98" i="1"/>
  <c r="H98" i="1"/>
  <c r="G98" i="1"/>
  <c r="F98" i="1"/>
  <c r="E98" i="1"/>
  <c r="D98" i="1"/>
  <c r="C98" i="1"/>
  <c r="J50" i="1"/>
  <c r="H50" i="1"/>
  <c r="F50" i="1"/>
  <c r="D50" i="1"/>
  <c r="C50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J38" i="1"/>
  <c r="I38" i="1"/>
  <c r="H38" i="1"/>
  <c r="G38" i="1"/>
  <c r="F38" i="1"/>
  <c r="D38" i="1"/>
  <c r="I26" i="1"/>
  <c r="H26" i="1"/>
  <c r="G26" i="1"/>
  <c r="F26" i="1"/>
  <c r="E26" i="1"/>
  <c r="D26" i="1"/>
  <c r="G14" i="1"/>
  <c r="F14" i="1"/>
  <c r="E14" i="1"/>
  <c r="D14" i="1"/>
  <c r="C14" i="1"/>
  <c r="K50" i="1" l="1"/>
  <c r="E50" i="1"/>
  <c r="G50" i="1"/>
  <c r="I50" i="1"/>
  <c r="D74" i="1"/>
  <c r="C74" i="1"/>
</calcChain>
</file>

<file path=xl/sharedStrings.xml><?xml version="1.0" encoding="utf-8"?>
<sst xmlns="http://schemas.openxmlformats.org/spreadsheetml/2006/main" count="480" uniqueCount="263">
  <si>
    <t>Ⅱ　附　表</t>
    <rPh sb="2" eb="3">
      <t>フ</t>
    </rPh>
    <rPh sb="4" eb="5">
      <t>オモテ</t>
    </rPh>
    <phoneticPr fontId="4"/>
  </si>
  <si>
    <t>１　農林業経営体</t>
    <rPh sb="2" eb="5">
      <t>ノウリンギョウ</t>
    </rPh>
    <rPh sb="5" eb="8">
      <t>ケイエイタイ</t>
    </rPh>
    <phoneticPr fontId="4"/>
  </si>
  <si>
    <t>　</t>
    <phoneticPr fontId="4"/>
  </si>
  <si>
    <t>単位：経営体</t>
    <rPh sb="0" eb="2">
      <t>タンイ</t>
    </rPh>
    <rPh sb="3" eb="6">
      <t>ケイエイタイ</t>
    </rPh>
    <phoneticPr fontId="4"/>
  </si>
  <si>
    <t>農林業　　　  　経営体    　 　　　</t>
    <rPh sb="0" eb="3">
      <t>ノウリンギョウ</t>
    </rPh>
    <rPh sb="9" eb="11">
      <t>ケイエイ</t>
    </rPh>
    <rPh sb="11" eb="12">
      <t>タイ</t>
    </rPh>
    <phoneticPr fontId="4"/>
  </si>
  <si>
    <t>農業経営体</t>
    <rPh sb="0" eb="2">
      <t>ノウギョウ</t>
    </rPh>
    <rPh sb="2" eb="5">
      <t>ケイエイタイ</t>
    </rPh>
    <phoneticPr fontId="4"/>
  </si>
  <si>
    <t>林業経営体</t>
    <rPh sb="0" eb="2">
      <t>リンギョウ</t>
    </rPh>
    <rPh sb="2" eb="5">
      <t>ケイエイタイ</t>
    </rPh>
    <phoneticPr fontId="4"/>
  </si>
  <si>
    <t>個人経営体</t>
    <rPh sb="0" eb="2">
      <t>コジン</t>
    </rPh>
    <rPh sb="2" eb="4">
      <t>ケイエイ</t>
    </rPh>
    <rPh sb="4" eb="5">
      <t>タイ</t>
    </rPh>
    <phoneticPr fontId="4"/>
  </si>
  <si>
    <t>2020年</t>
    <rPh sb="4" eb="5">
      <t>ネン</t>
    </rPh>
    <phoneticPr fontId="4"/>
  </si>
  <si>
    <t>合計</t>
    <rPh sb="0" eb="1">
      <t>ゴウ</t>
    </rPh>
    <rPh sb="1" eb="2">
      <t>ケイ</t>
    </rPh>
    <phoneticPr fontId="4"/>
  </si>
  <si>
    <t>法　　人　　化　　し　　て　　い　　る</t>
    <rPh sb="0" eb="1">
      <t>ホウ</t>
    </rPh>
    <rPh sb="3" eb="4">
      <t>ジン</t>
    </rPh>
    <rPh sb="6" eb="7">
      <t>カ</t>
    </rPh>
    <phoneticPr fontId="4"/>
  </si>
  <si>
    <t>計</t>
    <rPh sb="0" eb="1">
      <t>ケイ</t>
    </rPh>
    <phoneticPr fontId="4"/>
  </si>
  <si>
    <t>農事組合
法　　人</t>
    <rPh sb="0" eb="2">
      <t>ノウジ</t>
    </rPh>
    <rPh sb="2" eb="4">
      <t>クミアイ</t>
    </rPh>
    <rPh sb="5" eb="6">
      <t>ホウ</t>
    </rPh>
    <rPh sb="8" eb="9">
      <t>ジン</t>
    </rPh>
    <phoneticPr fontId="4"/>
  </si>
  <si>
    <t>会社</t>
    <rPh sb="0" eb="1">
      <t>カイ</t>
    </rPh>
    <rPh sb="1" eb="2">
      <t>シャ</t>
    </rPh>
    <phoneticPr fontId="4"/>
  </si>
  <si>
    <t>小計</t>
    <rPh sb="0" eb="2">
      <t>ショウケイ</t>
    </rPh>
    <phoneticPr fontId="4"/>
  </si>
  <si>
    <t>株式会社</t>
    <rPh sb="0" eb="2">
      <t>カブシキ</t>
    </rPh>
    <rPh sb="2" eb="4">
      <t>カイシャ</t>
    </rPh>
    <phoneticPr fontId="4"/>
  </si>
  <si>
    <t>合名・合資　会　　　社</t>
    <rPh sb="0" eb="2">
      <t>ゴウメイ</t>
    </rPh>
    <rPh sb="3" eb="5">
      <t>ゴウシ</t>
    </rPh>
    <rPh sb="6" eb="7">
      <t>カイ</t>
    </rPh>
    <rPh sb="10" eb="11">
      <t>シャ</t>
    </rPh>
    <phoneticPr fontId="4"/>
  </si>
  <si>
    <t>合同会社</t>
    <rPh sb="0" eb="2">
      <t>ゴウドウ</t>
    </rPh>
    <rPh sb="2" eb="4">
      <t>カイシャ</t>
    </rPh>
    <phoneticPr fontId="4"/>
  </si>
  <si>
    <t>相互会社</t>
    <rPh sb="0" eb="2">
      <t>ソウゴ</t>
    </rPh>
    <rPh sb="2" eb="4">
      <t>カイシャ</t>
    </rPh>
    <phoneticPr fontId="4"/>
  </si>
  <si>
    <t>-</t>
  </si>
  <si>
    <t>-</t>
    <phoneticPr fontId="4"/>
  </si>
  <si>
    <t>法人化している</t>
    <rPh sb="0" eb="3">
      <t>ホウジンカ</t>
    </rPh>
    <phoneticPr fontId="4"/>
  </si>
  <si>
    <t>地方公共団体・財産区</t>
    <phoneticPr fontId="4"/>
  </si>
  <si>
    <t>法人化し
ていない</t>
    <rPh sb="0" eb="3">
      <t>ホウジンカ</t>
    </rPh>
    <phoneticPr fontId="4"/>
  </si>
  <si>
    <t>各種団体</t>
    <rPh sb="0" eb="1">
      <t>オノオノ</t>
    </rPh>
    <rPh sb="1" eb="2">
      <t>タネ</t>
    </rPh>
    <rPh sb="2" eb="3">
      <t>ダン</t>
    </rPh>
    <rPh sb="3" eb="4">
      <t>カラダ</t>
    </rPh>
    <phoneticPr fontId="4"/>
  </si>
  <si>
    <t>その他の法人</t>
    <rPh sb="2" eb="3">
      <t>タ</t>
    </rPh>
    <rPh sb="4" eb="6">
      <t>ホウジン</t>
    </rPh>
    <phoneticPr fontId="4"/>
  </si>
  <si>
    <t>農協</t>
    <rPh sb="0" eb="2">
      <t>ノウキョウ</t>
    </rPh>
    <phoneticPr fontId="4"/>
  </si>
  <si>
    <t>森林組合</t>
    <rPh sb="0" eb="2">
      <t>シンリン</t>
    </rPh>
    <rPh sb="2" eb="4">
      <t>クミアイ</t>
    </rPh>
    <phoneticPr fontId="4"/>
  </si>
  <si>
    <t>その他の　　各種団体</t>
    <rPh sb="2" eb="3">
      <t>タ</t>
    </rPh>
    <rPh sb="6" eb="8">
      <t>カクシュ</t>
    </rPh>
    <rPh sb="8" eb="10">
      <t>ダンタイ</t>
    </rPh>
    <phoneticPr fontId="4"/>
  </si>
  <si>
    <t>２　農業経営体</t>
    <rPh sb="2" eb="4">
      <t>ノウギョウ</t>
    </rPh>
    <rPh sb="4" eb="7">
      <t>ケイエイタイ</t>
    </rPh>
    <phoneticPr fontId="4"/>
  </si>
  <si>
    <t>（１）　組織形態別経営体数</t>
    <rPh sb="4" eb="6">
      <t>ソシキ</t>
    </rPh>
    <rPh sb="6" eb="8">
      <t>ケイタイ</t>
    </rPh>
    <rPh sb="8" eb="9">
      <t>ベツ</t>
    </rPh>
    <rPh sb="9" eb="12">
      <t>ケイエイタイ</t>
    </rPh>
    <rPh sb="12" eb="13">
      <t>スウ</t>
    </rPh>
    <phoneticPr fontId="4"/>
  </si>
  <si>
    <t>（１）　組織形態別経営体数（つづき）</t>
    <rPh sb="4" eb="6">
      <t>ソシキ</t>
    </rPh>
    <rPh sb="6" eb="8">
      <t>ケイタイ</t>
    </rPh>
    <rPh sb="8" eb="9">
      <t>ベツ</t>
    </rPh>
    <rPh sb="9" eb="12">
      <t>ケイエイタイ</t>
    </rPh>
    <rPh sb="12" eb="13">
      <t>スウ</t>
    </rPh>
    <phoneticPr fontId="4"/>
  </si>
  <si>
    <t>経営耕地なし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</si>
  <si>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</si>
  <si>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0.3～0.5</t>
    <phoneticPr fontId="4"/>
  </si>
  <si>
    <t>0.5 ～ 1.0</t>
  </si>
  <si>
    <t>1.0 ～ 1.5</t>
  </si>
  <si>
    <t>1.5 ～ 2.0</t>
  </si>
  <si>
    <t>2.0 ～ 3.0</t>
  </si>
  <si>
    <t>3.0 ～ 5.0</t>
  </si>
  <si>
    <t>5.0 ～10.0</t>
  </si>
  <si>
    <t>10.0～20.0</t>
  </si>
  <si>
    <t>20.0～30.0</t>
  </si>
  <si>
    <t>30.0～50.0</t>
  </si>
  <si>
    <t>50.0～100.0</t>
  </si>
  <si>
    <t>100 ～ 150</t>
  </si>
  <si>
    <t>単位：ｈａ</t>
    <rPh sb="0" eb="2">
      <t>タンイ</t>
    </rPh>
    <phoneticPr fontId="4"/>
  </si>
  <si>
    <t>0.5 ～ 1.0</t>
    <phoneticPr fontId="4"/>
  </si>
  <si>
    <t>1.0 ～ 1.5</t>
    <phoneticPr fontId="4"/>
  </si>
  <si>
    <t>2.0 ～ 3.0</t>
    <phoneticPr fontId="4"/>
  </si>
  <si>
    <t>3.0 ～ 5.0</t>
    <phoneticPr fontId="4"/>
  </si>
  <si>
    <t>5.0 ～10.0</t>
    <phoneticPr fontId="4"/>
  </si>
  <si>
    <t>１経営体　　当たりの　　　経営耕地
面積</t>
    <rPh sb="1" eb="4">
      <t>ケイエイタイ</t>
    </rPh>
    <rPh sb="6" eb="7">
      <t>ア</t>
    </rPh>
    <rPh sb="13" eb="15">
      <t>ケイエイ</t>
    </rPh>
    <rPh sb="15" eb="17">
      <t>コウチ</t>
    </rPh>
    <rPh sb="18" eb="20">
      <t>メンセキ</t>
    </rPh>
    <phoneticPr fontId="4"/>
  </si>
  <si>
    <t>10.0～20.0</t>
    <phoneticPr fontId="4"/>
  </si>
  <si>
    <t>20.0～30.0</t>
    <phoneticPr fontId="4"/>
  </si>
  <si>
    <t>30.0～50.0</t>
    <phoneticPr fontId="4"/>
  </si>
  <si>
    <t>50.0～100.0</t>
    <phoneticPr fontId="4"/>
  </si>
  <si>
    <t>経営耕地の　あ    る        経営体数</t>
    <rPh sb="0" eb="2">
      <t>ケイエイ</t>
    </rPh>
    <rPh sb="2" eb="4">
      <t>コウチ</t>
    </rPh>
    <rPh sb="20" eb="22">
      <t>ケイエイ</t>
    </rPh>
    <rPh sb="22" eb="23">
      <t>タイ</t>
    </rPh>
    <rPh sb="23" eb="24">
      <t>スウ</t>
    </rPh>
    <phoneticPr fontId="4"/>
  </si>
  <si>
    <t>経営耕地
総面積
（ha）</t>
    <rPh sb="0" eb="2">
      <t>ケイエイ</t>
    </rPh>
    <rPh sb="2" eb="4">
      <t>コウチ</t>
    </rPh>
    <rPh sb="5" eb="6">
      <t>ソウ</t>
    </rPh>
    <rPh sb="6" eb="8">
      <t>メンセキ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</si>
  <si>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</si>
  <si>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</si>
  <si>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樹園地</t>
    <rPh sb="0" eb="1">
      <t>ジュ</t>
    </rPh>
    <rPh sb="1" eb="2">
      <t>エン</t>
    </rPh>
    <rPh sb="2" eb="3">
      <t>チ</t>
    </rPh>
    <phoneticPr fontId="4"/>
  </si>
  <si>
    <t>借入耕地の　ある経営体数</t>
    <rPh sb="0" eb="2">
      <t>カリイレ</t>
    </rPh>
    <rPh sb="2" eb="4">
      <t>コウチ</t>
    </rPh>
    <rPh sb="8" eb="10">
      <t>ケイエイ</t>
    </rPh>
    <rPh sb="10" eb="11">
      <t>タイ</t>
    </rPh>
    <rPh sb="11" eb="12">
      <t>スウ</t>
    </rPh>
    <phoneticPr fontId="4"/>
  </si>
  <si>
    <t>田のある　　経営体数</t>
    <rPh sb="0" eb="1">
      <t>タ</t>
    </rPh>
    <rPh sb="6" eb="8">
      <t>ケイエイ</t>
    </rPh>
    <rPh sb="8" eb="9">
      <t>タイ</t>
    </rPh>
    <rPh sb="9" eb="10">
      <t>スウ</t>
    </rPh>
    <phoneticPr fontId="4"/>
  </si>
  <si>
    <t>経営耕地
面積
（ha）</t>
    <rPh sb="0" eb="2">
      <t>ケイエイ</t>
    </rPh>
    <rPh sb="2" eb="4">
      <t>コウチ</t>
    </rPh>
    <rPh sb="5" eb="7">
      <t>メンセキ</t>
    </rPh>
    <phoneticPr fontId="4"/>
  </si>
  <si>
    <t>畑のある　　経営体数</t>
    <rPh sb="0" eb="1">
      <t>ハタケ</t>
    </rPh>
    <rPh sb="6" eb="8">
      <t>ケイエイ</t>
    </rPh>
    <rPh sb="8" eb="9">
      <t>タイ</t>
    </rPh>
    <rPh sb="9" eb="10">
      <t>スウ</t>
    </rPh>
    <phoneticPr fontId="4"/>
  </si>
  <si>
    <t>樹園地のある経営体数</t>
    <rPh sb="0" eb="1">
      <t>ジュ</t>
    </rPh>
    <rPh sb="1" eb="2">
      <t>エン</t>
    </rPh>
    <rPh sb="2" eb="3">
      <t>チ</t>
    </rPh>
    <rPh sb="6" eb="8">
      <t>ケイエイ</t>
    </rPh>
    <rPh sb="8" eb="9">
      <t>タイ</t>
    </rPh>
    <rPh sb="9" eb="10">
      <t>スウ</t>
    </rPh>
    <phoneticPr fontId="4"/>
  </si>
  <si>
    <t>販売なし</t>
    <rPh sb="0" eb="2">
      <t>ハンバイ</t>
    </rPh>
    <phoneticPr fontId="4"/>
  </si>
  <si>
    <t>50万円未満</t>
    <rPh sb="2" eb="4">
      <t>マンエン</t>
    </rPh>
    <rPh sb="4" eb="6">
      <t>ミマン</t>
    </rPh>
    <phoneticPr fontId="4"/>
  </si>
  <si>
    <t>50～100</t>
    <phoneticPr fontId="4"/>
  </si>
  <si>
    <t>100～300</t>
  </si>
  <si>
    <t>300～500</t>
  </si>
  <si>
    <t>500～1,000</t>
  </si>
  <si>
    <t>～</t>
  </si>
  <si>
    <t>5,000万</t>
  </si>
  <si>
    <t>３～５</t>
    <phoneticPr fontId="4"/>
  </si>
  <si>
    <t>１億</t>
  </si>
  <si>
    <t>合計</t>
    <rPh sb="0" eb="1">
      <t>ア</t>
    </rPh>
    <rPh sb="1" eb="2">
      <t>ケイ</t>
    </rPh>
    <phoneticPr fontId="4"/>
  </si>
  <si>
    <t>稲作</t>
    <rPh sb="0" eb="2">
      <t>イナサク</t>
    </rPh>
    <phoneticPr fontId="4"/>
  </si>
  <si>
    <t>麦類作</t>
    <rPh sb="0" eb="2">
      <t>ムギルイ</t>
    </rPh>
    <rPh sb="2" eb="3">
      <t>サク</t>
    </rPh>
    <phoneticPr fontId="4"/>
  </si>
  <si>
    <t>雑穀・いも類・豆類</t>
    <rPh sb="0" eb="2">
      <t>ザッコク</t>
    </rPh>
    <rPh sb="5" eb="6">
      <t>ルイ</t>
    </rPh>
    <rPh sb="7" eb="9">
      <t>マメルイ</t>
    </rPh>
    <phoneticPr fontId="4"/>
  </si>
  <si>
    <t>工芸農作物</t>
    <rPh sb="0" eb="2">
      <t>コウゲイ</t>
    </rPh>
    <rPh sb="2" eb="5">
      <t>ノウサクモツ</t>
    </rPh>
    <phoneticPr fontId="4"/>
  </si>
  <si>
    <t>露地野菜</t>
    <rPh sb="0" eb="2">
      <t>ロジ</t>
    </rPh>
    <rPh sb="2" eb="4">
      <t>ヤサイ</t>
    </rPh>
    <phoneticPr fontId="4"/>
  </si>
  <si>
    <t>施設野菜</t>
    <rPh sb="0" eb="2">
      <t>シセツ</t>
    </rPh>
    <rPh sb="2" eb="4">
      <t>ヤサイ</t>
    </rPh>
    <phoneticPr fontId="4"/>
  </si>
  <si>
    <t>果樹類</t>
    <rPh sb="0" eb="2">
      <t>カジュ</t>
    </rPh>
    <rPh sb="2" eb="3">
      <t>ルイ</t>
    </rPh>
    <phoneticPr fontId="4"/>
  </si>
  <si>
    <t>花き・花木</t>
    <rPh sb="0" eb="1">
      <t>カ</t>
    </rPh>
    <rPh sb="3" eb="5">
      <t>カボク</t>
    </rPh>
    <phoneticPr fontId="10"/>
  </si>
  <si>
    <t>その他の
作　　物</t>
    <rPh sb="2" eb="3">
      <t>タ</t>
    </rPh>
    <rPh sb="5" eb="6">
      <t>サク</t>
    </rPh>
    <rPh sb="8" eb="9">
      <t>ブツ</t>
    </rPh>
    <phoneticPr fontId="10"/>
  </si>
  <si>
    <t>酪　　農</t>
    <rPh sb="0" eb="1">
      <t>ラク</t>
    </rPh>
    <rPh sb="3" eb="4">
      <t>ノウ</t>
    </rPh>
    <phoneticPr fontId="4"/>
  </si>
  <si>
    <t>肉 用 牛</t>
    <rPh sb="0" eb="1">
      <t>ニク</t>
    </rPh>
    <rPh sb="2" eb="3">
      <t>ヨウ</t>
    </rPh>
    <rPh sb="4" eb="5">
      <t>ウシ</t>
    </rPh>
    <phoneticPr fontId="4"/>
  </si>
  <si>
    <t>養　　豚</t>
    <rPh sb="0" eb="1">
      <t>オサム</t>
    </rPh>
    <rPh sb="3" eb="4">
      <t>ブタ</t>
    </rPh>
    <phoneticPr fontId="4"/>
  </si>
  <si>
    <t>養　　鶏</t>
    <rPh sb="0" eb="1">
      <t>オサム</t>
    </rPh>
    <rPh sb="3" eb="4">
      <t>ニワトリ</t>
    </rPh>
    <phoneticPr fontId="4"/>
  </si>
  <si>
    <t>養　　蚕</t>
    <rPh sb="0" eb="1">
      <t>オサム</t>
    </rPh>
    <rPh sb="3" eb="4">
      <t>カイコ</t>
    </rPh>
    <phoneticPr fontId="4"/>
  </si>
  <si>
    <t>その他の
畜　　産</t>
    <rPh sb="2" eb="3">
      <t>タ</t>
    </rPh>
    <rPh sb="5" eb="6">
      <t>チク</t>
    </rPh>
    <rPh sb="8" eb="9">
      <t>サン</t>
    </rPh>
    <phoneticPr fontId="4"/>
  </si>
  <si>
    <t>単位：人</t>
    <rPh sb="0" eb="2">
      <t>タンイ</t>
    </rPh>
    <rPh sb="3" eb="4">
      <t>ヒト</t>
    </rPh>
    <phoneticPr fontId="4"/>
  </si>
  <si>
    <t>合計</t>
    <rPh sb="0" eb="1">
      <t>ア</t>
    </rPh>
    <rPh sb="1" eb="2">
      <t>ケイ</t>
    </rPh>
    <phoneticPr fontId="15"/>
  </si>
  <si>
    <t>15 ～ 19歳</t>
    <rPh sb="7" eb="8">
      <t>サイ</t>
    </rPh>
    <phoneticPr fontId="15"/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</si>
  <si>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</si>
  <si>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</si>
  <si>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</si>
  <si>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</si>
  <si>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</si>
  <si>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</si>
  <si>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</si>
  <si>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</si>
  <si>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</si>
  <si>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</si>
  <si>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 xml:space="preserve">70 ～ 74 </t>
  </si>
  <si>
    <t>75 ～ 79</t>
  </si>
  <si>
    <t>80 ～ 84</t>
  </si>
  <si>
    <t>85歳以上</t>
    <rPh sb="2" eb="3">
      <t>サイ</t>
    </rPh>
    <rPh sb="3" eb="5">
      <t>イジョウ</t>
    </rPh>
    <phoneticPr fontId="15"/>
  </si>
  <si>
    <t>平均年齢
（歳）</t>
    <rPh sb="0" eb="2">
      <t>ヘイキン</t>
    </rPh>
    <rPh sb="2" eb="4">
      <t>ネンレイ</t>
    </rPh>
    <rPh sb="6" eb="7">
      <t>サイ</t>
    </rPh>
    <phoneticPr fontId="15"/>
  </si>
  <si>
    <t>３　林業経営体</t>
    <rPh sb="2" eb="4">
      <t>リンギョウ</t>
    </rPh>
    <rPh sb="4" eb="7">
      <t>ケイエイタイ</t>
    </rPh>
    <phoneticPr fontId="4"/>
  </si>
  <si>
    <t>保有山林なし</t>
    <rPh sb="0" eb="2">
      <t>ホユウ</t>
    </rPh>
    <rPh sb="2" eb="4">
      <t>サンリン</t>
    </rPh>
    <phoneticPr fontId="4"/>
  </si>
  <si>
    <t>３ha未満</t>
    <rPh sb="3" eb="5">
      <t>ミマン</t>
    </rPh>
    <phoneticPr fontId="4"/>
  </si>
  <si>
    <t>５～10</t>
    <phoneticPr fontId="4"/>
  </si>
  <si>
    <t>10～20</t>
    <phoneticPr fontId="4"/>
  </si>
  <si>
    <t>20～30</t>
    <phoneticPr fontId="4"/>
  </si>
  <si>
    <t>30～50</t>
    <phoneticPr fontId="4"/>
  </si>
  <si>
    <t>100～500</t>
    <phoneticPr fontId="4"/>
  </si>
  <si>
    <t>500～1,000</t>
    <phoneticPr fontId="4"/>
  </si>
  <si>
    <t>1,000ha以上</t>
    <rPh sb="7" eb="9">
      <t>イジョウ</t>
    </rPh>
    <phoneticPr fontId="4"/>
  </si>
  <si>
    <t>2025年</t>
    <rPh sb="4" eb="5">
      <t>ネン</t>
    </rPh>
    <phoneticPr fontId="4"/>
  </si>
  <si>
    <t>2025/2020(%)</t>
    <phoneticPr fontId="4"/>
  </si>
  <si>
    <t>主業経営体</t>
    <rPh sb="0" eb="5">
      <t>シュギョウケイエイタイ</t>
    </rPh>
    <phoneticPr fontId="4"/>
  </si>
  <si>
    <t>主業経営体
以外</t>
    <rPh sb="0" eb="5">
      <t>シュギョウケイエイタイ</t>
    </rPh>
    <rPh sb="6" eb="8">
      <t>イガイ</t>
    </rPh>
    <phoneticPr fontId="4"/>
  </si>
  <si>
    <t>65歳未満の
農業専従者
がいる</t>
    <rPh sb="2" eb="3">
      <t>サイ</t>
    </rPh>
    <rPh sb="3" eb="5">
      <t>ミマン</t>
    </rPh>
    <rPh sb="7" eb="12">
      <t>ノウギョウセンジュウシャ</t>
    </rPh>
    <phoneticPr fontId="4"/>
  </si>
  <si>
    <t>農業所得主経営体</t>
    <rPh sb="0" eb="4">
      <t>ノウギョウショトク</t>
    </rPh>
    <rPh sb="4" eb="5">
      <t>シュ</t>
    </rPh>
    <rPh sb="5" eb="8">
      <t>ケイエイタイ</t>
    </rPh>
    <phoneticPr fontId="4"/>
  </si>
  <si>
    <t>農外所得主経営体</t>
    <rPh sb="0" eb="2">
      <t>ノウガイ</t>
    </rPh>
    <rPh sb="2" eb="4">
      <t>ショトク</t>
    </rPh>
    <rPh sb="4" eb="5">
      <t>シュ</t>
    </rPh>
    <rPh sb="5" eb="8">
      <t>ケイエイタイ</t>
    </rPh>
    <phoneticPr fontId="4"/>
  </si>
  <si>
    <t>１億円
以上</t>
    <rPh sb="1" eb="3">
      <t>オクエン</t>
    </rPh>
    <rPh sb="4" eb="6">
      <t>イジョウ</t>
    </rPh>
    <phoneticPr fontId="14"/>
  </si>
  <si>
    <t>計</t>
  </si>
  <si>
    <t>0.3 ～ 0.5</t>
  </si>
  <si>
    <t>0.1ha未満</t>
    <rPh sb="5" eb="7">
      <t>ミマン</t>
    </rPh>
    <phoneticPr fontId="4"/>
  </si>
  <si>
    <t>青色申告を行っていない経営体</t>
    <rPh sb="0" eb="2">
      <t>アオイロ</t>
    </rPh>
    <rPh sb="2" eb="4">
      <t>シンコク</t>
    </rPh>
    <rPh sb="5" eb="6">
      <t>オコナ</t>
    </rPh>
    <rPh sb="11" eb="14">
      <t>ケイエイタイ</t>
    </rPh>
    <phoneticPr fontId="4"/>
  </si>
  <si>
    <t>青色申告を行っている経営体</t>
    <rPh sb="10" eb="13">
      <t>ケイエイタイ</t>
    </rPh>
    <phoneticPr fontId="4"/>
  </si>
  <si>
    <t>小計</t>
    <rPh sb="0" eb="1">
      <t>ショウ</t>
    </rPh>
    <rPh sb="1" eb="2">
      <t>ケイ</t>
    </rPh>
    <phoneticPr fontId="4"/>
  </si>
  <si>
    <t>正規の簿記</t>
    <rPh sb="0" eb="2">
      <t>セイキ</t>
    </rPh>
    <rPh sb="3" eb="5">
      <t>ボキ</t>
    </rPh>
    <phoneticPr fontId="4"/>
  </si>
  <si>
    <t>簡易簿記</t>
    <rPh sb="0" eb="4">
      <t>カンイボキ</t>
    </rPh>
    <phoneticPr fontId="4"/>
  </si>
  <si>
    <t>現金主義</t>
    <rPh sb="0" eb="2">
      <t>ゲンキン</t>
    </rPh>
    <rPh sb="2" eb="4">
      <t>シュギ</t>
    </rPh>
    <phoneticPr fontId="4"/>
  </si>
  <si>
    <t>データを活用した農業を行っていない経営体</t>
    <rPh sb="4" eb="6">
      <t>カツヨウ</t>
    </rPh>
    <rPh sb="8" eb="10">
      <t>ノウギョウ</t>
    </rPh>
    <rPh sb="11" eb="12">
      <t>オコナ</t>
    </rPh>
    <rPh sb="17" eb="20">
      <t>ケイエイタイ</t>
    </rPh>
    <phoneticPr fontId="4"/>
  </si>
  <si>
    <t>データを活用した農業を行っている経営体（複数回答）</t>
    <rPh sb="4" eb="6">
      <t>カツヨウ</t>
    </rPh>
    <rPh sb="8" eb="10">
      <t>ノウギョウ</t>
    </rPh>
    <rPh sb="11" eb="12">
      <t>オコナ</t>
    </rPh>
    <rPh sb="16" eb="19">
      <t>ケイエイタイ</t>
    </rPh>
    <rPh sb="20" eb="24">
      <t>フクスウカイトウ</t>
    </rPh>
    <phoneticPr fontId="4"/>
  </si>
  <si>
    <t>小計
（実数）</t>
    <rPh sb="0" eb="1">
      <t>ショウ</t>
    </rPh>
    <rPh sb="1" eb="2">
      <t>ケイ</t>
    </rPh>
    <rPh sb="4" eb="6">
      <t>ジッスウ</t>
    </rPh>
    <phoneticPr fontId="4"/>
  </si>
  <si>
    <t>気象・市況等のデータを見て農業</t>
    <rPh sb="0" eb="2">
      <t>キショウ</t>
    </rPh>
    <rPh sb="3" eb="5">
      <t>シキョウ</t>
    </rPh>
    <rPh sb="5" eb="6">
      <t>ナド</t>
    </rPh>
    <rPh sb="11" eb="12">
      <t>ミ</t>
    </rPh>
    <rPh sb="13" eb="15">
      <t>ノウギョウ</t>
    </rPh>
    <phoneticPr fontId="4"/>
  </si>
  <si>
    <t>農作業履歴等のデータをパソコン等で記録</t>
    <rPh sb="0" eb="3">
      <t>ノウサギョウ</t>
    </rPh>
    <rPh sb="3" eb="5">
      <t>リレキ</t>
    </rPh>
    <rPh sb="5" eb="6">
      <t>ナド</t>
    </rPh>
    <rPh sb="15" eb="16">
      <t>ナド</t>
    </rPh>
    <rPh sb="17" eb="19">
      <t>キロク</t>
    </rPh>
    <phoneticPr fontId="4"/>
  </si>
  <si>
    <t>機器・センサーを用いて生育状況等のデータを計測・取得し分析</t>
    <rPh sb="0" eb="2">
      <t>キキ</t>
    </rPh>
    <rPh sb="8" eb="9">
      <t>モチ</t>
    </rPh>
    <rPh sb="11" eb="15">
      <t>セイイクジョウキョウ</t>
    </rPh>
    <rPh sb="15" eb="16">
      <t>ナド</t>
    </rPh>
    <rPh sb="21" eb="23">
      <t>ケイソク</t>
    </rPh>
    <rPh sb="24" eb="26">
      <t>シュトク</t>
    </rPh>
    <rPh sb="27" eb="29">
      <t>ブンセキ</t>
    </rPh>
    <phoneticPr fontId="4"/>
  </si>
  <si>
    <t>データ分析を活用した営農上のサービスやサポートを利用</t>
    <rPh sb="3" eb="5">
      <t>ブンセキ</t>
    </rPh>
    <rPh sb="6" eb="8">
      <t>カツヨウ</t>
    </rPh>
    <rPh sb="10" eb="13">
      <t>エイノウジョウ</t>
    </rPh>
    <rPh sb="24" eb="26">
      <t>リヨウ</t>
    </rPh>
    <phoneticPr fontId="4"/>
  </si>
  <si>
    <r>
      <rPr>
        <sz val="9"/>
        <color theme="0"/>
        <rFont val="ＭＳ 明朝"/>
        <family val="1"/>
        <charset val="128"/>
      </rPr>
      <t>（１）</t>
    </r>
    <r>
      <rPr>
        <sz val="9"/>
        <rFont val="ＭＳ 明朝"/>
        <family val="1"/>
        <charset val="128"/>
      </rPr>
      <t>　農林業経営体数</t>
    </r>
    <rPh sb="4" eb="7">
      <t>ノウリンギョウ</t>
    </rPh>
    <rPh sb="7" eb="10">
      <t>ケイエイタイ</t>
    </rPh>
    <rPh sb="10" eb="11">
      <t>カズ</t>
    </rPh>
    <phoneticPr fontId="4"/>
  </si>
  <si>
    <t>（２）　経営耕地の状況</t>
    <rPh sb="4" eb="6">
      <t>ケイエイ</t>
    </rPh>
    <rPh sb="6" eb="8">
      <t>コウチ</t>
    </rPh>
    <rPh sb="9" eb="11">
      <t>ジョウキョウ</t>
    </rPh>
    <phoneticPr fontId="4"/>
  </si>
  <si>
    <t>（３）　経営耕地面積規模別経営体数</t>
    <rPh sb="4" eb="8">
      <t>ケイエイコウチ</t>
    </rPh>
    <rPh sb="8" eb="10">
      <t>メンセキ</t>
    </rPh>
    <rPh sb="10" eb="13">
      <t>キボベツ</t>
    </rPh>
    <rPh sb="13" eb="16">
      <t>ケイエイタイ</t>
    </rPh>
    <rPh sb="16" eb="17">
      <t>スウ</t>
    </rPh>
    <phoneticPr fontId="4"/>
  </si>
  <si>
    <t>（４）　経営耕地面積規模別面積</t>
    <rPh sb="4" eb="8">
      <t>ケイエイコウチ</t>
    </rPh>
    <rPh sb="8" eb="10">
      <t>メンセキ</t>
    </rPh>
    <rPh sb="10" eb="13">
      <t>キボベツ</t>
    </rPh>
    <rPh sb="13" eb="15">
      <t>メンセキ</t>
    </rPh>
    <phoneticPr fontId="4"/>
  </si>
  <si>
    <t>（５）　販売目的の水稲作付面積規模別経営体数</t>
    <rPh sb="4" eb="6">
      <t>ハンバイ</t>
    </rPh>
    <rPh sb="6" eb="8">
      <t>モクテキ</t>
    </rPh>
    <rPh sb="9" eb="11">
      <t>スイトウ</t>
    </rPh>
    <rPh sb="11" eb="13">
      <t>サクツケ</t>
    </rPh>
    <rPh sb="13" eb="15">
      <t>メンセキ</t>
    </rPh>
    <rPh sb="15" eb="18">
      <t>キボベツ</t>
    </rPh>
    <rPh sb="18" eb="21">
      <t>ケイエイタイ</t>
    </rPh>
    <rPh sb="21" eb="22">
      <t>スウ</t>
    </rPh>
    <phoneticPr fontId="4"/>
  </si>
  <si>
    <t>（６）　農産物販売金額規模別経営体数</t>
    <rPh sb="4" eb="7">
      <t>ノウサンブツ</t>
    </rPh>
    <rPh sb="7" eb="9">
      <t>ハンバイ</t>
    </rPh>
    <rPh sb="9" eb="11">
      <t>キンガク</t>
    </rPh>
    <rPh sb="11" eb="14">
      <t>キボベツ</t>
    </rPh>
    <rPh sb="14" eb="17">
      <t>ケイエイタイ</t>
    </rPh>
    <rPh sb="17" eb="18">
      <t>スウ</t>
    </rPh>
    <phoneticPr fontId="4"/>
  </si>
  <si>
    <t>（２）保有山林面積規模別経営体数</t>
    <rPh sb="3" eb="5">
      <t>ホユウ</t>
    </rPh>
    <rPh sb="5" eb="7">
      <t>サンリン</t>
    </rPh>
    <rPh sb="7" eb="9">
      <t>メンセキ</t>
    </rPh>
    <rPh sb="9" eb="12">
      <t>キボベツ</t>
    </rPh>
    <rPh sb="12" eb="15">
      <t>ケイエイタイ</t>
    </rPh>
    <rPh sb="15" eb="16">
      <t>スウ</t>
    </rPh>
    <phoneticPr fontId="4"/>
  </si>
  <si>
    <t>（12）　農業所得依存度別経営体数(旧主副業別経営体数)</t>
    <rPh sb="5" eb="7">
      <t>ノウギョウ</t>
    </rPh>
    <rPh sb="7" eb="9">
      <t>ショトク</t>
    </rPh>
    <rPh sb="9" eb="11">
      <t>イゾン</t>
    </rPh>
    <rPh sb="11" eb="12">
      <t>ド</t>
    </rPh>
    <rPh sb="12" eb="13">
      <t>ベツ</t>
    </rPh>
    <rPh sb="13" eb="16">
      <t>ケイエイタイ</t>
    </rPh>
    <rPh sb="16" eb="17">
      <t>スウ</t>
    </rPh>
    <rPh sb="18" eb="20">
      <t>キュウシュ</t>
    </rPh>
    <rPh sb="20" eb="22">
      <t>フクギョウ</t>
    </rPh>
    <rPh sb="22" eb="23">
      <t>ベツ</t>
    </rPh>
    <rPh sb="23" eb="26">
      <t>ケイエイタイ</t>
    </rPh>
    <rPh sb="26" eb="27">
      <t>スウ</t>
    </rPh>
    <phoneticPr fontId="4"/>
  </si>
  <si>
    <t>0.1 ～ 0.3</t>
  </si>
  <si>
    <t>5.0 ～ 7.5</t>
  </si>
  <si>
    <t>7.5 ～ 10.0</t>
  </si>
  <si>
    <t>10.0 ～ 15.0</t>
  </si>
  <si>
    <t>15.0ha以上</t>
  </si>
  <si>
    <t>（８）　青色申告を行っている経営体数</t>
    <rPh sb="4" eb="6">
      <t>アオイロ</t>
    </rPh>
    <rPh sb="6" eb="8">
      <t>シンコク</t>
    </rPh>
    <rPh sb="9" eb="10">
      <t>オコナ</t>
    </rPh>
    <rPh sb="14" eb="18">
      <t>ケイエイタイスウ</t>
    </rPh>
    <phoneticPr fontId="4"/>
  </si>
  <si>
    <t>（９）　データを活用した農業を行っている経営体数</t>
    <rPh sb="8" eb="10">
      <t>カツヨウ</t>
    </rPh>
    <rPh sb="12" eb="14">
      <t>ノウギョウ</t>
    </rPh>
    <rPh sb="15" eb="16">
      <t>オコナ</t>
    </rPh>
    <rPh sb="20" eb="24">
      <t>ケイエイタイスウ</t>
    </rPh>
    <phoneticPr fontId="4"/>
  </si>
  <si>
    <t>（10）　農産物の輸出を行っている経営体数</t>
    <rPh sb="5" eb="8">
      <t>ノウサンブツ</t>
    </rPh>
    <rPh sb="9" eb="11">
      <t>ユシュツ</t>
    </rPh>
    <rPh sb="12" eb="13">
      <t>オコナ</t>
    </rPh>
    <rPh sb="17" eb="21">
      <t>ケイエイタイスウ</t>
    </rPh>
    <phoneticPr fontId="4"/>
  </si>
  <si>
    <t>合計</t>
    <rPh sb="0" eb="2">
      <t>ゴウケイ</t>
    </rPh>
    <phoneticPr fontId="3"/>
  </si>
  <si>
    <t>計</t>
    <rPh sb="0" eb="1">
      <t>ケイ</t>
    </rPh>
    <phoneticPr fontId="3"/>
  </si>
  <si>
    <t>海外向けに出荷（輸出）している経営体</t>
    <rPh sb="0" eb="2">
      <t>カイガイ</t>
    </rPh>
    <rPh sb="2" eb="3">
      <t>ム</t>
    </rPh>
    <rPh sb="5" eb="7">
      <t>シュッカ</t>
    </rPh>
    <rPh sb="8" eb="10">
      <t>ユシュツ</t>
    </rPh>
    <rPh sb="15" eb="18">
      <t>ケイエイタイ</t>
    </rPh>
    <phoneticPr fontId="3"/>
  </si>
  <si>
    <t>販売金額又は数量を把握している経営体の販売金額割合</t>
    <rPh sb="0" eb="4">
      <t>ハンバイキンガク</t>
    </rPh>
    <rPh sb="4" eb="5">
      <t>マタ</t>
    </rPh>
    <rPh sb="6" eb="8">
      <t>スウリョウ</t>
    </rPh>
    <rPh sb="9" eb="11">
      <t>ハアク</t>
    </rPh>
    <rPh sb="15" eb="18">
      <t>ケイエイタイ</t>
    </rPh>
    <rPh sb="19" eb="23">
      <t>ハンバイキンガク</t>
    </rPh>
    <rPh sb="23" eb="25">
      <t>ワリアイ</t>
    </rPh>
    <phoneticPr fontId="3"/>
  </si>
  <si>
    <t>小計</t>
    <rPh sb="0" eb="2">
      <t>ショウケイ</t>
    </rPh>
    <phoneticPr fontId="3"/>
  </si>
  <si>
    <t>１割未満</t>
    <rPh sb="1" eb="2">
      <t>ワリ</t>
    </rPh>
    <rPh sb="2" eb="4">
      <t>ミマン</t>
    </rPh>
    <phoneticPr fontId="3"/>
  </si>
  <si>
    <t>１～２</t>
    <phoneticPr fontId="3"/>
  </si>
  <si>
    <t>２～３</t>
    <phoneticPr fontId="3"/>
  </si>
  <si>
    <t>３～４</t>
    <phoneticPr fontId="3"/>
  </si>
  <si>
    <t>４～５</t>
    <phoneticPr fontId="3"/>
  </si>
  <si>
    <t>５～６</t>
    <phoneticPr fontId="3"/>
  </si>
  <si>
    <t>販売金額も数量も把握していない</t>
    <rPh sb="0" eb="4">
      <t>ハンバイキンガク</t>
    </rPh>
    <rPh sb="5" eb="7">
      <t>スウリョウ</t>
    </rPh>
    <rPh sb="8" eb="10">
      <t>ハアク</t>
    </rPh>
    <phoneticPr fontId="3"/>
  </si>
  <si>
    <t>８割以上</t>
    <rPh sb="1" eb="2">
      <t>ワリ</t>
    </rPh>
    <rPh sb="2" eb="4">
      <t>イジョウ</t>
    </rPh>
    <phoneticPr fontId="3"/>
  </si>
  <si>
    <t>海外向けに出荷していない経営体</t>
    <rPh sb="0" eb="2">
      <t>カイガイ</t>
    </rPh>
    <rPh sb="2" eb="3">
      <t>ム</t>
    </rPh>
    <rPh sb="5" eb="7">
      <t>シュッカ</t>
    </rPh>
    <rPh sb="12" eb="15">
      <t>ケイエイタイ</t>
    </rPh>
    <phoneticPr fontId="3"/>
  </si>
  <si>
    <t>2025年</t>
    <rPh sb="4" eb="5">
      <t>ネン</t>
    </rPh>
    <phoneticPr fontId="3"/>
  </si>
  <si>
    <t>６～８</t>
    <phoneticPr fontId="3"/>
  </si>
  <si>
    <t>（11）　農業生産関連事業の加工品等の輸出を行っている経営体数</t>
    <rPh sb="5" eb="7">
      <t>ノウギョウ</t>
    </rPh>
    <rPh sb="7" eb="9">
      <t>セイサン</t>
    </rPh>
    <rPh sb="9" eb="11">
      <t>カンレン</t>
    </rPh>
    <rPh sb="11" eb="13">
      <t>ジギョウ</t>
    </rPh>
    <rPh sb="14" eb="17">
      <t>カコウヒン</t>
    </rPh>
    <rPh sb="17" eb="18">
      <t>トウ</t>
    </rPh>
    <rPh sb="19" eb="21">
      <t>ユシュツ</t>
    </rPh>
    <rPh sb="22" eb="23">
      <t>オコナ</t>
    </rPh>
    <rPh sb="27" eb="30">
      <t>ケイエイタイ</t>
    </rPh>
    <rPh sb="30" eb="31">
      <t>スウ</t>
    </rPh>
    <phoneticPr fontId="4"/>
  </si>
  <si>
    <t>-</t>
    <phoneticPr fontId="3"/>
  </si>
  <si>
    <t>（13）　年齢別基幹的農業従事者数（個人経営体）</t>
    <rPh sb="5" eb="7">
      <t>ネンレイ</t>
    </rPh>
    <rPh sb="7" eb="8">
      <t>ベツ</t>
    </rPh>
    <rPh sb="8" eb="11">
      <t>キカンテキ</t>
    </rPh>
    <rPh sb="11" eb="13">
      <t>ノウギョウ</t>
    </rPh>
    <rPh sb="13" eb="16">
      <t>ジュウジシャ</t>
    </rPh>
    <rPh sb="16" eb="17">
      <t>スウ</t>
    </rPh>
    <rPh sb="18" eb="20">
      <t>コジン</t>
    </rPh>
    <rPh sb="20" eb="22">
      <t>ケイエイ</t>
    </rPh>
    <rPh sb="22" eb="23">
      <t>タイ</t>
    </rPh>
    <phoneticPr fontId="4"/>
  </si>
  <si>
    <t>（14）　農業に従事した役員・構成員（経営主を含む）の状況（団体経営体）</t>
    <rPh sb="5" eb="7">
      <t>ノウギョウ</t>
    </rPh>
    <rPh sb="8" eb="10">
      <t>ジュウジ</t>
    </rPh>
    <rPh sb="12" eb="14">
      <t>ヤクイン</t>
    </rPh>
    <rPh sb="15" eb="18">
      <t>コウセイイン</t>
    </rPh>
    <rPh sb="19" eb="22">
      <t>ケイエイヌシ</t>
    </rPh>
    <rPh sb="23" eb="24">
      <t>フク</t>
    </rPh>
    <rPh sb="27" eb="29">
      <t>ジョウキョウ</t>
    </rPh>
    <rPh sb="30" eb="32">
      <t>ダンタイ</t>
    </rPh>
    <rPh sb="32" eb="35">
      <t>ケイエイタイ</t>
    </rPh>
    <phoneticPr fontId="4"/>
  </si>
  <si>
    <t>実経営体数</t>
    <rPh sb="0" eb="4">
      <t>ジツケイエイタイ</t>
    </rPh>
    <rPh sb="4" eb="5">
      <t>スウ</t>
    </rPh>
    <phoneticPr fontId="3"/>
  </si>
  <si>
    <t>人数</t>
    <rPh sb="0" eb="2">
      <t>ニンズウ</t>
    </rPh>
    <phoneticPr fontId="3"/>
  </si>
  <si>
    <t>農業に150日以上従事</t>
    <rPh sb="0" eb="2">
      <t>ノウギョウ</t>
    </rPh>
    <rPh sb="6" eb="7">
      <t>ニチ</t>
    </rPh>
    <rPh sb="7" eb="9">
      <t>イジョウ</t>
    </rPh>
    <rPh sb="9" eb="11">
      <t>ジュウジ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</si>
  <si>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</si>
  <si>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</si>
  <si>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＜参考＞　山形県・全国・東北の概況</t>
    <rPh sb="1" eb="3">
      <t>サンコウ</t>
    </rPh>
    <rPh sb="5" eb="8">
      <t>ヤマガタケン</t>
    </rPh>
    <rPh sb="9" eb="11">
      <t>ゼンコク</t>
    </rPh>
    <rPh sb="12" eb="14">
      <t>トウホク</t>
    </rPh>
    <rPh sb="15" eb="17">
      <t>ガイキョウ</t>
    </rPh>
    <phoneticPr fontId="3"/>
  </si>
  <si>
    <t>１　経営体数</t>
    <rPh sb="2" eb="5">
      <t>ケイエイタイ</t>
    </rPh>
    <rPh sb="5" eb="6">
      <t>スウ</t>
    </rPh>
    <phoneticPr fontId="3"/>
  </si>
  <si>
    <t>単位：経営体</t>
    <rPh sb="0" eb="2">
      <t>タンイ</t>
    </rPh>
    <rPh sb="3" eb="6">
      <t>ケイエイタイ</t>
    </rPh>
    <phoneticPr fontId="3"/>
  </si>
  <si>
    <t>山  形  県</t>
    <rPh sb="0" eb="1">
      <t>ヤマ</t>
    </rPh>
    <rPh sb="3" eb="4">
      <t>ケイ</t>
    </rPh>
    <rPh sb="6" eb="7">
      <t>ケン</t>
    </rPh>
    <phoneticPr fontId="3"/>
  </si>
  <si>
    <t>全     国</t>
    <rPh sb="0" eb="1">
      <t>ゼン</t>
    </rPh>
    <rPh sb="6" eb="7">
      <t>クニ</t>
    </rPh>
    <phoneticPr fontId="3"/>
  </si>
  <si>
    <t>東     北</t>
    <rPh sb="0" eb="1">
      <t>トウ</t>
    </rPh>
    <rPh sb="6" eb="7">
      <t>キタ</t>
    </rPh>
    <phoneticPr fontId="3"/>
  </si>
  <si>
    <t>前 回</t>
    <rPh sb="0" eb="1">
      <t>マエ</t>
    </rPh>
    <rPh sb="2" eb="3">
      <t>カイ</t>
    </rPh>
    <phoneticPr fontId="3"/>
  </si>
  <si>
    <t>今 回</t>
    <rPh sb="0" eb="1">
      <t>イマ</t>
    </rPh>
    <rPh sb="2" eb="3">
      <t>カイ</t>
    </rPh>
    <phoneticPr fontId="3"/>
  </si>
  <si>
    <t>増減率</t>
    <rPh sb="0" eb="2">
      <t>ゾウゲン</t>
    </rPh>
    <rPh sb="2" eb="3">
      <t>リツ</t>
    </rPh>
    <phoneticPr fontId="3"/>
  </si>
  <si>
    <t>(R2)</t>
    <phoneticPr fontId="3"/>
  </si>
  <si>
    <t>(%)</t>
    <phoneticPr fontId="3"/>
  </si>
  <si>
    <t>(H27)</t>
  </si>
  <si>
    <t>(R2)</t>
  </si>
  <si>
    <t xml:space="preserve"> 農林業経営体</t>
    <rPh sb="1" eb="4">
      <t>ノウリンギョウ</t>
    </rPh>
    <rPh sb="4" eb="7">
      <t>ケイエイタイ</t>
    </rPh>
    <phoneticPr fontId="3"/>
  </si>
  <si>
    <t xml:space="preserve"> 　農業経営体</t>
    <rPh sb="2" eb="4">
      <t>ノウギョウ</t>
    </rPh>
    <rPh sb="4" eb="7">
      <t>ケイエイタイ</t>
    </rPh>
    <phoneticPr fontId="3"/>
  </si>
  <si>
    <t>　 林業経営体</t>
    <rPh sb="2" eb="4">
      <t>リンギョウ</t>
    </rPh>
    <rPh sb="4" eb="7">
      <t>ケイエイタイ</t>
    </rPh>
    <phoneticPr fontId="3"/>
  </si>
  <si>
    <t>２　経営耕地面積（農業経営体）</t>
    <rPh sb="2" eb="4">
      <t>ケイエイ</t>
    </rPh>
    <rPh sb="4" eb="6">
      <t>コウチ</t>
    </rPh>
    <rPh sb="6" eb="8">
      <t>メンセキ</t>
    </rPh>
    <rPh sb="9" eb="11">
      <t>ノウギョウ</t>
    </rPh>
    <rPh sb="11" eb="14">
      <t>ケイエイタイ</t>
    </rPh>
    <phoneticPr fontId="3"/>
  </si>
  <si>
    <t>単位：ha</t>
    <rPh sb="0" eb="2">
      <t>タンイ</t>
    </rPh>
    <phoneticPr fontId="3"/>
  </si>
  <si>
    <t xml:space="preserve"> 総面積</t>
    <rPh sb="1" eb="4">
      <t>ソウメンセキ</t>
    </rPh>
    <phoneticPr fontId="3"/>
  </si>
  <si>
    <t>　 田</t>
    <rPh sb="2" eb="3">
      <t>タ</t>
    </rPh>
    <phoneticPr fontId="3"/>
  </si>
  <si>
    <t>　 畑</t>
    <rPh sb="2" eb="3">
      <t>ハタ</t>
    </rPh>
    <phoneticPr fontId="3"/>
  </si>
  <si>
    <t>　 樹園地</t>
    <rPh sb="2" eb="3">
      <t>キ</t>
    </rPh>
    <rPh sb="3" eb="4">
      <t>エン</t>
    </rPh>
    <rPh sb="4" eb="5">
      <t>チ</t>
    </rPh>
    <phoneticPr fontId="3"/>
  </si>
  <si>
    <t xml:space="preserve">   借入耕地</t>
    <rPh sb="3" eb="5">
      <t>カリイレ</t>
    </rPh>
    <rPh sb="5" eb="7">
      <t>コウチ</t>
    </rPh>
    <phoneticPr fontId="3"/>
  </si>
  <si>
    <t>　＊借入耕地面積は総面積の内数</t>
    <rPh sb="2" eb="4">
      <t>カリイレ</t>
    </rPh>
    <rPh sb="4" eb="6">
      <t>コウチ</t>
    </rPh>
    <rPh sb="6" eb="8">
      <t>メンセキ</t>
    </rPh>
    <rPh sb="9" eb="12">
      <t>ソウメンセキ</t>
    </rPh>
    <rPh sb="13" eb="14">
      <t>ウチ</t>
    </rPh>
    <rPh sb="14" eb="15">
      <t>スウ</t>
    </rPh>
    <phoneticPr fontId="3"/>
  </si>
  <si>
    <t>単位：人</t>
    <rPh sb="0" eb="2">
      <t>タンイ</t>
    </rPh>
    <rPh sb="3" eb="4">
      <t>ニン</t>
    </rPh>
    <phoneticPr fontId="3"/>
  </si>
  <si>
    <t xml:space="preserve"> 農業就業人口</t>
    <rPh sb="1" eb="3">
      <t>ノウギョウ</t>
    </rPh>
    <rPh sb="3" eb="5">
      <t>シュウギョウ</t>
    </rPh>
    <rPh sb="5" eb="7">
      <t>ジンコウ</t>
    </rPh>
    <phoneticPr fontId="3"/>
  </si>
  <si>
    <t>５　耕作放棄地面積</t>
    <rPh sb="2" eb="4">
      <t>コウサク</t>
    </rPh>
    <rPh sb="4" eb="6">
      <t>ホウキ</t>
    </rPh>
    <rPh sb="6" eb="7">
      <t>チ</t>
    </rPh>
    <rPh sb="7" eb="9">
      <t>メンセキ</t>
    </rPh>
    <phoneticPr fontId="3"/>
  </si>
  <si>
    <r>
      <t>４　農業就業人口</t>
    </r>
    <r>
      <rPr>
        <sz val="10"/>
        <color theme="1"/>
        <rFont val="ＭＳ ゴシック"/>
        <family val="3"/>
        <charset val="128"/>
      </rPr>
      <t>（販売農家のうち自営農業に主として従事した世帯員数）</t>
    </r>
    <rPh sb="2" eb="4">
      <t>ノウギョウ</t>
    </rPh>
    <rPh sb="4" eb="6">
      <t>シュウギョウ</t>
    </rPh>
    <rPh sb="6" eb="8">
      <t>ジンコウ</t>
    </rPh>
    <phoneticPr fontId="3"/>
  </si>
  <si>
    <t xml:space="preserve"> </t>
    <phoneticPr fontId="3"/>
  </si>
  <si>
    <t>(R7)</t>
  </si>
  <si>
    <t>(R7)</t>
    <phoneticPr fontId="3"/>
  </si>
  <si>
    <t>副業的
経営体</t>
    <rPh sb="0" eb="3">
      <t>フクギョウテキ</t>
    </rPh>
    <rPh sb="4" eb="7">
      <t>ケイエイタイ</t>
    </rPh>
    <phoneticPr fontId="4"/>
  </si>
  <si>
    <t>準主業
経営体</t>
    <rPh sb="0" eb="1">
      <t>ジュン</t>
    </rPh>
    <rPh sb="1" eb="2">
      <t>シュ</t>
    </rPh>
    <rPh sb="2" eb="3">
      <t>ギョウ</t>
    </rPh>
    <rPh sb="4" eb="6">
      <t>ケイエイ</t>
    </rPh>
    <rPh sb="6" eb="7">
      <t>タイ</t>
    </rPh>
    <phoneticPr fontId="4"/>
  </si>
  <si>
    <t>準主業
経営体以外</t>
    <rPh sb="0" eb="1">
      <t>ジュン</t>
    </rPh>
    <rPh sb="1" eb="2">
      <t>シュ</t>
    </rPh>
    <rPh sb="2" eb="3">
      <t>ギョウ</t>
    </rPh>
    <rPh sb="4" eb="7">
      <t>ケイエイタイ</t>
    </rPh>
    <rPh sb="7" eb="9">
      <t>イガイ</t>
    </rPh>
    <phoneticPr fontId="4"/>
  </si>
  <si>
    <t>（７）　農産物販売金額１位の部門別経営体数</t>
    <rPh sb="4" eb="7">
      <t>ノウサンブツ</t>
    </rPh>
    <rPh sb="6" eb="7">
      <t>ブツ</t>
    </rPh>
    <rPh sb="7" eb="9">
      <t>ハンバイ</t>
    </rPh>
    <rPh sb="9" eb="11">
      <t>キンガク</t>
    </rPh>
    <rPh sb="12" eb="13">
      <t>イ</t>
    </rPh>
    <rPh sb="14" eb="16">
      <t>ブモン</t>
    </rPh>
    <rPh sb="16" eb="17">
      <t>ベツ</t>
    </rPh>
    <rPh sb="17" eb="20">
      <t>ケイエイタイ</t>
    </rPh>
    <rPh sb="20" eb="21">
      <t>スウ</t>
    </rPh>
    <phoneticPr fontId="4"/>
  </si>
  <si>
    <t>単位：経営体、人</t>
    <rPh sb="0" eb="2">
      <t>タンイ</t>
    </rPh>
    <rPh sb="3" eb="6">
      <t>ケイエイタイ</t>
    </rPh>
    <rPh sb="7" eb="8">
      <t>ニン</t>
    </rPh>
    <phoneticPr fontId="4"/>
  </si>
  <si>
    <t>売上金額又は数量を把握している経営体の売上金額割合</t>
    <rPh sb="0" eb="2">
      <t>ウリアゲ</t>
    </rPh>
    <rPh sb="2" eb="4">
      <t>キンガク</t>
    </rPh>
    <rPh sb="4" eb="5">
      <t>マタ</t>
    </rPh>
    <rPh sb="6" eb="8">
      <t>スウリョウ</t>
    </rPh>
    <rPh sb="9" eb="11">
      <t>ハアク</t>
    </rPh>
    <rPh sb="15" eb="18">
      <t>ケイエイタイ</t>
    </rPh>
    <rPh sb="19" eb="21">
      <t>ウリアゲ</t>
    </rPh>
    <rPh sb="21" eb="23">
      <t>キンガク</t>
    </rPh>
    <rPh sb="23" eb="25">
      <t>ワリアイ</t>
    </rPh>
    <phoneticPr fontId="3"/>
  </si>
  <si>
    <t>売上金額も数量も把握していない</t>
    <rPh sb="0" eb="2">
      <t>ウリアゲ</t>
    </rPh>
    <rPh sb="2" eb="4">
      <t>キンガク</t>
    </rPh>
    <rPh sb="5" eb="7">
      <t>スウリョウ</t>
    </rPh>
    <rPh sb="8" eb="10">
      <t>ハアク</t>
    </rPh>
    <phoneticPr fontId="3"/>
  </si>
  <si>
    <t>Ⅱ　附表</t>
  </si>
  <si>
    <t>　１　農林業経営体</t>
  </si>
  <si>
    <t>　２　農業経営体</t>
  </si>
  <si>
    <t>　３　林業経営体　</t>
  </si>
  <si>
    <t>＜参考＞山形県・全国・東北の概況</t>
    <phoneticPr fontId="4"/>
  </si>
  <si>
    <t>(1)</t>
    <phoneticPr fontId="4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</si>
  <si>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</si>
  <si>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</si>
  <si>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</si>
  <si>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</si>
  <si>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</si>
  <si>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</si>
  <si>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</si>
  <si>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</si>
  <si>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</si>
  <si>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</si>
  <si>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</si>
  <si>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</si>
  <si>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</si>
  <si>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(2)</t>
    <phoneticPr fontId="4"/>
  </si>
  <si>
    <t>農林業経営体数</t>
  </si>
  <si>
    <t>組織形態別経営体数</t>
  </si>
  <si>
    <t>経営耕地の状況</t>
  </si>
  <si>
    <t>経営耕地面積規模別経営体数</t>
  </si>
  <si>
    <t>経営耕地面積規模別面積</t>
    <phoneticPr fontId="4"/>
  </si>
  <si>
    <t>販売目的の水稲作付面積規模別経営体数</t>
    <phoneticPr fontId="4"/>
  </si>
  <si>
    <t>農産物販売金額規模別経営体数.</t>
    <phoneticPr fontId="4"/>
  </si>
  <si>
    <t>農産物販売金額１位の部門別経営体数</t>
    <phoneticPr fontId="4"/>
  </si>
  <si>
    <t>青色申告を行っている経営体数</t>
    <phoneticPr fontId="4"/>
  </si>
  <si>
    <t>データを活用した農業を行っている経営体数</t>
    <phoneticPr fontId="4"/>
  </si>
  <si>
    <t>農産物の輸出を行っている経営体数</t>
    <phoneticPr fontId="4"/>
  </si>
  <si>
    <t>農業生産関連事業の加工品等の輸出を行っている経営体数</t>
    <phoneticPr fontId="4"/>
  </si>
  <si>
    <t xml:space="preserve">農業所得依存度別経営体数(旧主副業別経営体数) </t>
    <phoneticPr fontId="4"/>
  </si>
  <si>
    <t>年齢別基幹的農業従事者数（個人経営体）</t>
    <phoneticPr fontId="4"/>
  </si>
  <si>
    <t>農業に従事した役員・構成員（経営主を含む）の状況（団体経営体）</t>
    <phoneticPr fontId="4"/>
  </si>
  <si>
    <t>組織形態別経営体数</t>
    <phoneticPr fontId="4"/>
  </si>
  <si>
    <t>保有山林面積規模別経営体数</t>
    <phoneticPr fontId="4"/>
  </si>
  <si>
    <t>150ha以上</t>
    <rPh sb="5" eb="6">
      <t>イ</t>
    </rPh>
    <rPh sb="6" eb="7">
      <t>ウエ</t>
    </rPh>
    <phoneticPr fontId="9"/>
  </si>
  <si>
    <t>100～150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</si>
</sst>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0.0;&quot;▲ &quot;0.0"/>
    <numFmt numFmtId="179" formatCode="0.0;&quot;△ &quot;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u/>
      <sz val="9.35"/>
      <color indexed="3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/>
    <xf numFmtId="0" fontId="18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6" fillId="0" borderId="0" xfId="1" applyNumberFormat="1" applyFont="1" applyBorder="1" applyAlignment="1">
      <alignment vertical="center"/>
    </xf>
    <xf numFmtId="176" fontId="8" fillId="0" borderId="0" xfId="1" applyNumberFormat="1" applyFont="1" applyBorder="1" applyAlignment="1">
      <alignment vertical="center"/>
    </xf>
    <xf numFmtId="176" fontId="9" fillId="0" borderId="0" xfId="1" applyNumberFormat="1" applyFont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10" fillId="0" borderId="1" xfId="1" applyNumberFormat="1" applyFont="1" applyBorder="1" applyAlignment="1">
      <alignment horizontal="centerContinuous" vertical="center"/>
    </xf>
    <xf numFmtId="176" fontId="5" fillId="0" borderId="5" xfId="1" applyNumberFormat="1" applyFont="1" applyBorder="1" applyAlignment="1">
      <alignment horizontal="centerContinuous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 wrapText="1"/>
    </xf>
    <xf numFmtId="176" fontId="11" fillId="0" borderId="12" xfId="1" applyNumberFormat="1" applyFont="1" applyBorder="1" applyAlignment="1">
      <alignment horizontal="center" vertical="center"/>
    </xf>
    <xf numFmtId="176" fontId="11" fillId="0" borderId="13" xfId="1" applyNumberFormat="1" applyFont="1" applyBorder="1" applyAlignment="1">
      <alignment horizontal="center" vertical="center"/>
    </xf>
    <xf numFmtId="176" fontId="11" fillId="0" borderId="14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Continuous" vertical="center"/>
    </xf>
    <xf numFmtId="176" fontId="5" fillId="0" borderId="10" xfId="1" applyNumberFormat="1" applyFont="1" applyBorder="1" applyAlignment="1">
      <alignment horizontal="centerContinuous" vertical="center"/>
    </xf>
    <xf numFmtId="176" fontId="5" fillId="0" borderId="15" xfId="1" applyNumberFormat="1" applyFont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center" vertical="center" wrapText="1"/>
    </xf>
    <xf numFmtId="176" fontId="11" fillId="0" borderId="11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horizontal="center" vertical="center"/>
    </xf>
    <xf numFmtId="176" fontId="11" fillId="0" borderId="18" xfId="1" applyNumberFormat="1" applyFont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5" fillId="2" borderId="11" xfId="1" applyNumberFormat="1" applyFont="1" applyFill="1" applyBorder="1" applyAlignment="1">
      <alignment horizontal="right" vertical="center"/>
    </xf>
    <xf numFmtId="177" fontId="5" fillId="0" borderId="3" xfId="1" applyNumberFormat="1" applyFont="1" applyBorder="1" applyAlignment="1">
      <alignment vertical="center"/>
    </xf>
    <xf numFmtId="177" fontId="5" fillId="0" borderId="17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vertical="center" wrapText="1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centerContinuous" vertical="center"/>
    </xf>
    <xf numFmtId="176" fontId="10" fillId="0" borderId="5" xfId="1" applyNumberFormat="1" applyFont="1" applyFill="1" applyBorder="1" applyAlignment="1">
      <alignment horizontal="centerContinuous" vertical="center"/>
    </xf>
    <xf numFmtId="176" fontId="5" fillId="0" borderId="20" xfId="1" applyNumberFormat="1" applyFont="1" applyFill="1" applyBorder="1" applyAlignment="1">
      <alignment horizontal="center" vertical="center"/>
    </xf>
    <xf numFmtId="176" fontId="5" fillId="0" borderId="28" xfId="1" applyNumberFormat="1" applyFont="1" applyFill="1" applyBorder="1" applyAlignment="1">
      <alignment horizontal="center" vertical="center"/>
    </xf>
    <xf numFmtId="176" fontId="10" fillId="0" borderId="9" xfId="1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26" xfId="1" applyNumberFormat="1" applyFont="1" applyFill="1" applyBorder="1" applyAlignment="1">
      <alignment horizontal="center" vertical="center"/>
    </xf>
    <xf numFmtId="176" fontId="10" fillId="0" borderId="9" xfId="1" applyNumberFormat="1" applyFont="1" applyFill="1" applyBorder="1" applyAlignment="1">
      <alignment horizontal="centerContinuous" vertical="center"/>
    </xf>
    <xf numFmtId="176" fontId="10" fillId="0" borderId="10" xfId="1" applyNumberFormat="1" applyFont="1" applyFill="1" applyBorder="1" applyAlignment="1">
      <alignment horizontal="centerContinuous" vertical="center"/>
    </xf>
    <xf numFmtId="176" fontId="10" fillId="0" borderId="3" xfId="1" applyNumberFormat="1" applyFont="1" applyFill="1" applyBorder="1" applyAlignment="1">
      <alignment vertical="center"/>
    </xf>
    <xf numFmtId="176" fontId="10" fillId="0" borderId="1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center" vertical="center"/>
    </xf>
    <xf numFmtId="176" fontId="12" fillId="0" borderId="0" xfId="1" applyNumberFormat="1" applyFont="1" applyAlignment="1">
      <alignment horizontal="right" vertical="center"/>
    </xf>
    <xf numFmtId="177" fontId="5" fillId="0" borderId="0" xfId="1" applyNumberFormat="1" applyFont="1" applyFill="1" applyAlignment="1">
      <alignment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28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center" vertical="center"/>
    </xf>
    <xf numFmtId="176" fontId="5" fillId="0" borderId="15" xfId="1" applyNumberFormat="1" applyFont="1" applyFill="1" applyBorder="1" applyAlignment="1">
      <alignment horizontal="center" vertical="center"/>
    </xf>
    <xf numFmtId="176" fontId="5" fillId="0" borderId="26" xfId="1" applyNumberFormat="1" applyFont="1" applyFill="1" applyBorder="1" applyAlignment="1">
      <alignment vertical="center"/>
    </xf>
    <xf numFmtId="176" fontId="5" fillId="0" borderId="17" xfId="1" applyNumberFormat="1" applyFont="1" applyFill="1" applyBorder="1" applyAlignment="1">
      <alignment horizontal="center" vertical="center"/>
    </xf>
    <xf numFmtId="176" fontId="5" fillId="0" borderId="19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vertical="center"/>
    </xf>
    <xf numFmtId="176" fontId="5" fillId="2" borderId="0" xfId="1" applyNumberFormat="1" applyFont="1" applyFill="1" applyBorder="1" applyAlignment="1">
      <alignment vertical="center"/>
    </xf>
    <xf numFmtId="176" fontId="5" fillId="0" borderId="20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horizontal="center" vertical="center" wrapText="1"/>
    </xf>
    <xf numFmtId="176" fontId="5" fillId="0" borderId="20" xfId="1" applyNumberFormat="1" applyFont="1" applyFill="1" applyBorder="1" applyAlignment="1">
      <alignment horizontal="centerContinuous" vertical="center"/>
    </xf>
    <xf numFmtId="176" fontId="5" fillId="2" borderId="20" xfId="1" applyNumberFormat="1" applyFont="1" applyFill="1" applyBorder="1" applyAlignment="1">
      <alignment horizontal="centerContinuous" vertical="center"/>
    </xf>
    <xf numFmtId="176" fontId="5" fillId="2" borderId="28" xfId="1" applyNumberFormat="1" applyFont="1" applyFill="1" applyBorder="1" applyAlignment="1">
      <alignment horizontal="centerContinuous" vertical="center"/>
    </xf>
    <xf numFmtId="176" fontId="5" fillId="2" borderId="11" xfId="1" applyNumberFormat="1" applyFont="1" applyFill="1" applyBorder="1" applyAlignment="1">
      <alignment horizontal="center" vertical="center"/>
    </xf>
    <xf numFmtId="176" fontId="5" fillId="2" borderId="11" xfId="1" applyNumberFormat="1" applyFont="1" applyFill="1" applyBorder="1" applyAlignment="1">
      <alignment horizontal="left" vertical="center"/>
    </xf>
    <xf numFmtId="176" fontId="5" fillId="0" borderId="11" xfId="1" applyNumberFormat="1" applyFont="1" applyFill="1" applyBorder="1" applyAlignment="1">
      <alignment horizontal="centerContinuous"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18" xfId="1" applyNumberFormat="1" applyFont="1" applyFill="1" applyBorder="1" applyAlignment="1">
      <alignment vertical="center"/>
    </xf>
    <xf numFmtId="176" fontId="5" fillId="2" borderId="18" xfId="1" applyNumberFormat="1" applyFont="1" applyFill="1" applyBorder="1" applyAlignment="1">
      <alignment vertical="center"/>
    </xf>
    <xf numFmtId="176" fontId="5" fillId="2" borderId="27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horizontal="right" vertical="center"/>
    </xf>
    <xf numFmtId="176" fontId="16" fillId="0" borderId="20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 shrinkToFit="1"/>
    </xf>
    <xf numFmtId="176" fontId="16" fillId="0" borderId="11" xfId="1" applyNumberFormat="1" applyFont="1" applyBorder="1" applyAlignment="1">
      <alignment vertical="center"/>
    </xf>
    <xf numFmtId="176" fontId="16" fillId="0" borderId="26" xfId="1" applyNumberFormat="1" applyFont="1" applyBorder="1" applyAlignment="1">
      <alignment vertical="center"/>
    </xf>
    <xf numFmtId="177" fontId="16" fillId="0" borderId="18" xfId="1" applyNumberFormat="1" applyFont="1" applyBorder="1" applyAlignment="1">
      <alignment vertical="center"/>
    </xf>
    <xf numFmtId="177" fontId="16" fillId="0" borderId="27" xfId="1" applyNumberFormat="1" applyFont="1" applyBorder="1" applyAlignment="1">
      <alignment vertical="center"/>
    </xf>
    <xf numFmtId="176" fontId="16" fillId="0" borderId="20" xfId="1" applyNumberFormat="1" applyFont="1" applyBorder="1" applyAlignment="1">
      <alignment horizontal="right" vertical="center" shrinkToFit="1"/>
    </xf>
    <xf numFmtId="176" fontId="16" fillId="0" borderId="20" xfId="1" applyNumberFormat="1" applyFont="1" applyBorder="1" applyAlignment="1">
      <alignment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0" xfId="1" applyNumberFormat="1" applyFont="1" applyFill="1" applyBorder="1" applyAlignment="1">
      <alignment horizontal="right" shrinkToFit="1"/>
    </xf>
    <xf numFmtId="176" fontId="16" fillId="0" borderId="6" xfId="1" applyNumberFormat="1" applyFont="1" applyFill="1" applyBorder="1" applyAlignment="1">
      <alignment horizontal="right" shrinkToFit="1"/>
    </xf>
    <xf numFmtId="177" fontId="16" fillId="0" borderId="32" xfId="1" applyNumberFormat="1" applyFont="1" applyFill="1" applyBorder="1" applyAlignment="1">
      <alignment horizontal="right" shrinkToFit="1"/>
    </xf>
    <xf numFmtId="176" fontId="16" fillId="0" borderId="11" xfId="1" applyNumberFormat="1" applyFont="1" applyBorder="1" applyAlignment="1">
      <alignment horizontal="right" vertical="center"/>
    </xf>
    <xf numFmtId="176" fontId="16" fillId="0" borderId="15" xfId="1" applyNumberFormat="1" applyFont="1" applyBorder="1" applyAlignment="1">
      <alignment vertical="center"/>
    </xf>
    <xf numFmtId="177" fontId="16" fillId="0" borderId="19" xfId="1" applyNumberFormat="1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176" fontId="16" fillId="0" borderId="5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6" xfId="1" applyNumberFormat="1" applyFont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6" fontId="16" fillId="3" borderId="10" xfId="1" applyNumberFormat="1" applyFont="1" applyFill="1" applyBorder="1" applyAlignment="1">
      <alignment vertical="center"/>
    </xf>
    <xf numFmtId="176" fontId="16" fillId="0" borderId="0" xfId="1" applyNumberFormat="1" applyFont="1" applyBorder="1" applyAlignment="1">
      <alignment vertical="center"/>
    </xf>
    <xf numFmtId="177" fontId="16" fillId="3" borderId="18" xfId="1" applyNumberFormat="1" applyFont="1" applyFill="1" applyBorder="1" applyAlignment="1">
      <alignment vertical="center"/>
    </xf>
    <xf numFmtId="177" fontId="16" fillId="3" borderId="17" xfId="1" applyNumberFormat="1" applyFont="1" applyFill="1" applyBorder="1" applyAlignment="1">
      <alignment vertical="center"/>
    </xf>
    <xf numFmtId="176" fontId="16" fillId="0" borderId="20" xfId="1" applyNumberFormat="1" applyFont="1" applyFill="1" applyBorder="1" applyAlignment="1">
      <alignment vertical="center"/>
    </xf>
    <xf numFmtId="176" fontId="16" fillId="0" borderId="28" xfId="1" applyNumberFormat="1" applyFont="1" applyFill="1" applyBorder="1" applyAlignment="1">
      <alignment vertical="center"/>
    </xf>
    <xf numFmtId="176" fontId="16" fillId="0" borderId="11" xfId="1" applyNumberFormat="1" applyFont="1" applyFill="1" applyBorder="1" applyAlignment="1">
      <alignment vertical="center"/>
    </xf>
    <xf numFmtId="176" fontId="16" fillId="0" borderId="26" xfId="1" applyNumberFormat="1" applyFont="1" applyFill="1" applyBorder="1" applyAlignment="1">
      <alignment vertical="center"/>
    </xf>
    <xf numFmtId="176" fontId="16" fillId="0" borderId="0" xfId="1" applyNumberFormat="1" applyFont="1" applyFill="1" applyBorder="1" applyAlignment="1">
      <alignment horizontal="right" shrinkToFit="1"/>
    </xf>
    <xf numFmtId="176" fontId="16" fillId="0" borderId="28" xfId="1" applyNumberFormat="1" applyFont="1" applyFill="1" applyBorder="1" applyAlignment="1">
      <alignment horizontal="right" vertical="center"/>
    </xf>
    <xf numFmtId="176" fontId="16" fillId="0" borderId="26" xfId="1" applyNumberFormat="1" applyFont="1" applyFill="1" applyBorder="1" applyAlignment="1">
      <alignment horizontal="right" vertical="center"/>
    </xf>
    <xf numFmtId="176" fontId="16" fillId="2" borderId="20" xfId="1" applyNumberFormat="1" applyFont="1" applyFill="1" applyBorder="1" applyAlignment="1">
      <alignment horizontal="right" shrinkToFit="1"/>
    </xf>
    <xf numFmtId="176" fontId="16" fillId="2" borderId="11" xfId="1" applyNumberFormat="1" applyFont="1" applyFill="1" applyBorder="1" applyAlignment="1">
      <alignment vertical="center"/>
    </xf>
    <xf numFmtId="176" fontId="16" fillId="0" borderId="10" xfId="1" applyNumberFormat="1" applyFont="1" applyBorder="1" applyAlignment="1">
      <alignment vertical="center"/>
    </xf>
    <xf numFmtId="177" fontId="16" fillId="0" borderId="17" xfId="1" applyNumberFormat="1" applyFont="1" applyBorder="1" applyAlignment="1">
      <alignment vertical="center"/>
    </xf>
    <xf numFmtId="177" fontId="16" fillId="0" borderId="2" xfId="1" applyNumberFormat="1" applyFont="1" applyBorder="1" applyAlignment="1">
      <alignment horizontal="right" vertical="center" shrinkToFit="1"/>
    </xf>
    <xf numFmtId="177" fontId="16" fillId="0" borderId="16" xfId="1" applyNumberFormat="1" applyFont="1" applyFill="1" applyBorder="1" applyAlignment="1">
      <alignment vertical="center"/>
    </xf>
    <xf numFmtId="177" fontId="16" fillId="0" borderId="4" xfId="1" applyNumberFormat="1" applyFont="1" applyBorder="1" applyAlignment="1">
      <alignment vertical="center"/>
    </xf>
    <xf numFmtId="176" fontId="16" fillId="0" borderId="6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vertical="center"/>
    </xf>
    <xf numFmtId="177" fontId="16" fillId="0" borderId="18" xfId="1" applyNumberFormat="1" applyFont="1" applyBorder="1" applyAlignment="1">
      <alignment horizontal="right" vertical="center"/>
    </xf>
    <xf numFmtId="176" fontId="16" fillId="0" borderId="26" xfId="1" applyNumberFormat="1" applyFont="1" applyBorder="1" applyAlignment="1">
      <alignment horizontal="right" vertical="center"/>
    </xf>
    <xf numFmtId="177" fontId="16" fillId="0" borderId="27" xfId="1" applyNumberFormat="1" applyFont="1" applyBorder="1" applyAlignment="1">
      <alignment horizontal="right" vertical="center"/>
    </xf>
    <xf numFmtId="176" fontId="16" fillId="2" borderId="6" xfId="1" applyNumberFormat="1" applyFont="1" applyFill="1" applyBorder="1" applyAlignment="1">
      <alignment horizontal="right" vertical="center"/>
    </xf>
    <xf numFmtId="176" fontId="16" fillId="2" borderId="20" xfId="1" applyNumberFormat="1" applyFont="1" applyFill="1" applyBorder="1" applyAlignment="1">
      <alignment horizontal="right" vertical="center"/>
    </xf>
    <xf numFmtId="176" fontId="16" fillId="2" borderId="2" xfId="1" applyNumberFormat="1" applyFont="1" applyFill="1" applyBorder="1" applyAlignment="1">
      <alignment horizontal="right" vertical="center"/>
    </xf>
    <xf numFmtId="176" fontId="16" fillId="2" borderId="15" xfId="1" applyNumberFormat="1" applyFont="1" applyFill="1" applyBorder="1" applyAlignment="1">
      <alignment horizontal="right" vertical="center"/>
    </xf>
    <xf numFmtId="176" fontId="16" fillId="2" borderId="11" xfId="1" applyNumberFormat="1" applyFont="1" applyFill="1" applyBorder="1" applyAlignment="1">
      <alignment horizontal="right" vertical="center"/>
    </xf>
    <xf numFmtId="176" fontId="16" fillId="2" borderId="16" xfId="1" applyNumberFormat="1" applyFont="1" applyFill="1" applyBorder="1" applyAlignment="1">
      <alignment horizontal="right" vertical="center"/>
    </xf>
    <xf numFmtId="177" fontId="16" fillId="0" borderId="4" xfId="1" applyNumberFormat="1" applyFont="1" applyBorder="1" applyAlignment="1">
      <alignment horizontal="right" vertical="center"/>
    </xf>
    <xf numFmtId="177" fontId="16" fillId="0" borderId="19" xfId="1" applyNumberFormat="1" applyFont="1" applyBorder="1" applyAlignment="1">
      <alignment horizontal="right" vertical="center"/>
    </xf>
    <xf numFmtId="177" fontId="16" fillId="0" borderId="0" xfId="1" applyNumberFormat="1" applyFont="1" applyBorder="1" applyAlignment="1">
      <alignment vertical="center"/>
    </xf>
    <xf numFmtId="177" fontId="16" fillId="0" borderId="0" xfId="1" applyNumberFormat="1" applyFont="1" applyFill="1" applyBorder="1" applyAlignment="1">
      <alignment vertical="center"/>
    </xf>
    <xf numFmtId="177" fontId="16" fillId="0" borderId="33" xfId="1" applyNumberFormat="1" applyFont="1" applyBorder="1" applyAlignment="1">
      <alignment vertical="center"/>
    </xf>
    <xf numFmtId="0" fontId="5" fillId="0" borderId="2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2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0" fontId="5" fillId="0" borderId="18" xfId="2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176" fontId="16" fillId="0" borderId="6" xfId="1" applyNumberFormat="1" applyFont="1" applyFill="1" applyBorder="1" applyAlignment="1">
      <alignment vertical="center"/>
    </xf>
    <xf numFmtId="176" fontId="16" fillId="0" borderId="15" xfId="1" applyNumberFormat="1" applyFont="1" applyFill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176" fontId="5" fillId="0" borderId="41" xfId="1" applyNumberFormat="1" applyFont="1" applyBorder="1" applyAlignment="1">
      <alignment vertical="center"/>
    </xf>
    <xf numFmtId="176" fontId="16" fillId="0" borderId="42" xfId="1" applyNumberFormat="1" applyFont="1" applyFill="1" applyBorder="1" applyAlignment="1">
      <alignment horizontal="right" shrinkToFit="1"/>
    </xf>
    <xf numFmtId="176" fontId="16" fillId="0" borderId="39" xfId="1" applyNumberFormat="1" applyFont="1" applyFill="1" applyBorder="1" applyAlignment="1">
      <alignment vertical="center"/>
    </xf>
    <xf numFmtId="176" fontId="16" fillId="0" borderId="43" xfId="1" applyNumberFormat="1" applyFont="1" applyFill="1" applyBorder="1" applyAlignment="1">
      <alignment vertical="center"/>
    </xf>
    <xf numFmtId="176" fontId="16" fillId="0" borderId="43" xfId="1" applyNumberFormat="1" applyFont="1" applyFill="1" applyBorder="1" applyAlignment="1">
      <alignment horizontal="right" vertical="center"/>
    </xf>
    <xf numFmtId="176" fontId="16" fillId="0" borderId="38" xfId="1" applyNumberFormat="1" applyFont="1" applyFill="1" applyBorder="1" applyAlignment="1">
      <alignment horizontal="right" vertical="center"/>
    </xf>
    <xf numFmtId="176" fontId="16" fillId="0" borderId="39" xfId="1" applyNumberFormat="1" applyFont="1" applyFill="1" applyBorder="1" applyAlignment="1">
      <alignment horizontal="right" shrinkToFit="1"/>
    </xf>
    <xf numFmtId="176" fontId="16" fillId="2" borderId="39" xfId="1" applyNumberFormat="1" applyFont="1" applyFill="1" applyBorder="1" applyAlignment="1">
      <alignment horizontal="right" shrinkToFit="1"/>
    </xf>
    <xf numFmtId="176" fontId="16" fillId="0" borderId="38" xfId="1" applyNumberFormat="1" applyFont="1" applyFill="1" applyBorder="1" applyAlignment="1">
      <alignment horizontal="right" shrinkToFit="1"/>
    </xf>
    <xf numFmtId="176" fontId="10" fillId="0" borderId="1" xfId="1" applyNumberFormat="1" applyFont="1" applyFill="1" applyBorder="1" applyAlignment="1">
      <alignment horizontal="center" vertical="center"/>
    </xf>
    <xf numFmtId="176" fontId="10" fillId="0" borderId="5" xfId="1" applyNumberFormat="1" applyFont="1" applyFill="1" applyBorder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176" fontId="16" fillId="0" borderId="39" xfId="1" applyNumberFormat="1" applyFont="1" applyFill="1" applyBorder="1" applyAlignment="1">
      <alignment horizontal="right" vertical="center"/>
    </xf>
    <xf numFmtId="176" fontId="16" fillId="0" borderId="39" xfId="1" applyNumberFormat="1" applyFont="1" applyFill="1" applyBorder="1" applyAlignment="1">
      <alignment horizontal="right" vertical="center" shrinkToFit="1"/>
    </xf>
    <xf numFmtId="176" fontId="16" fillId="0" borderId="41" xfId="1" applyNumberFormat="1" applyFont="1" applyFill="1" applyBorder="1" applyAlignment="1">
      <alignment horizontal="right" vertical="center"/>
    </xf>
    <xf numFmtId="176" fontId="16" fillId="0" borderId="42" xfId="1" applyNumberFormat="1" applyFont="1" applyFill="1" applyBorder="1" applyAlignment="1">
      <alignment horizontal="right" vertical="center"/>
    </xf>
    <xf numFmtId="176" fontId="16" fillId="0" borderId="38" xfId="1" applyNumberFormat="1" applyFont="1" applyFill="1" applyBorder="1" applyAlignment="1">
      <alignment vertical="center"/>
    </xf>
    <xf numFmtId="176" fontId="5" fillId="0" borderId="11" xfId="1" applyNumberFormat="1" applyFont="1" applyBorder="1" applyAlignment="1">
      <alignment horizontal="center" vertical="center" shrinkToFit="1"/>
    </xf>
    <xf numFmtId="0" fontId="24" fillId="0" borderId="0" xfId="3" applyFont="1" applyAlignment="1">
      <alignment horizontal="right" vertical="center"/>
    </xf>
    <xf numFmtId="38" fontId="21" fillId="0" borderId="22" xfId="11" applyFont="1" applyBorder="1" applyAlignment="1">
      <alignment horizontal="center" vertical="center"/>
    </xf>
    <xf numFmtId="9" fontId="21" fillId="0" borderId="22" xfId="11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38" fontId="21" fillId="0" borderId="37" xfId="11" applyFont="1" applyBorder="1" applyAlignment="1">
      <alignment horizontal="center" vertical="center"/>
    </xf>
    <xf numFmtId="9" fontId="21" fillId="0" borderId="37" xfId="11" applyNumberFormat="1" applyFont="1" applyBorder="1" applyAlignment="1">
      <alignment horizontal="center" vertical="center"/>
    </xf>
    <xf numFmtId="0" fontId="21" fillId="0" borderId="35" xfId="3" applyFont="1" applyBorder="1">
      <alignment vertical="center"/>
    </xf>
    <xf numFmtId="38" fontId="25" fillId="0" borderId="35" xfId="11" applyFont="1" applyBorder="1">
      <alignment vertical="center"/>
    </xf>
    <xf numFmtId="178" fontId="25" fillId="0" borderId="35" xfId="11" applyNumberFormat="1" applyFont="1" applyBorder="1">
      <alignment vertical="center"/>
    </xf>
    <xf numFmtId="178" fontId="25" fillId="0" borderId="35" xfId="3" applyNumberFormat="1" applyFont="1" applyBorder="1">
      <alignment vertical="center"/>
    </xf>
    <xf numFmtId="0" fontId="24" fillId="0" borderId="44" xfId="3" applyFont="1" applyBorder="1">
      <alignment vertical="center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5" fillId="0" borderId="0" xfId="3" applyFont="1">
      <alignment vertical="center"/>
    </xf>
    <xf numFmtId="0" fontId="28" fillId="0" borderId="0" xfId="3" applyFont="1">
      <alignment vertical="center"/>
    </xf>
    <xf numFmtId="38" fontId="28" fillId="0" borderId="0" xfId="11" applyFont="1" applyBorder="1">
      <alignment vertical="center"/>
    </xf>
    <xf numFmtId="9" fontId="28" fillId="0" borderId="0" xfId="11" applyNumberFormat="1" applyFont="1" applyBorder="1">
      <alignment vertical="center"/>
    </xf>
    <xf numFmtId="0" fontId="29" fillId="0" borderId="0" xfId="3" applyFont="1" applyAlignment="1">
      <alignment horizontal="right" vertical="center"/>
    </xf>
    <xf numFmtId="38" fontId="25" fillId="0" borderId="22" xfId="11" applyFont="1" applyBorder="1" applyAlignment="1">
      <alignment horizontal="center" vertical="center"/>
    </xf>
    <xf numFmtId="9" fontId="25" fillId="0" borderId="22" xfId="11" applyNumberFormat="1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38" fontId="25" fillId="0" borderId="37" xfId="11" applyFont="1" applyBorder="1" applyAlignment="1">
      <alignment horizontal="center" vertical="center"/>
    </xf>
    <xf numFmtId="9" fontId="25" fillId="0" borderId="37" xfId="11" applyNumberFormat="1" applyFont="1" applyBorder="1" applyAlignment="1">
      <alignment horizontal="center" vertical="center"/>
    </xf>
    <xf numFmtId="0" fontId="25" fillId="0" borderId="35" xfId="3" applyFont="1" applyBorder="1">
      <alignment vertical="center"/>
    </xf>
    <xf numFmtId="38" fontId="20" fillId="0" borderId="0" xfId="11" applyFont="1" applyBorder="1">
      <alignment vertical="center"/>
    </xf>
    <xf numFmtId="178" fontId="20" fillId="0" borderId="0" xfId="11" applyNumberFormat="1" applyFont="1" applyBorder="1">
      <alignment vertical="center"/>
    </xf>
    <xf numFmtId="178" fontId="28" fillId="0" borderId="0" xfId="11" applyNumberFormat="1" applyFont="1" applyBorder="1">
      <alignment vertical="center"/>
    </xf>
    <xf numFmtId="9" fontId="20" fillId="0" borderId="0" xfId="11" applyNumberFormat="1" applyFont="1" applyBorder="1">
      <alignment vertical="center"/>
    </xf>
    <xf numFmtId="179" fontId="25" fillId="0" borderId="35" xfId="11" applyNumberFormat="1" applyFont="1" applyBorder="1">
      <alignment vertical="center"/>
    </xf>
    <xf numFmtId="179" fontId="25" fillId="0" borderId="35" xfId="10" applyNumberFormat="1" applyFont="1" applyBorder="1">
      <alignment vertical="center"/>
    </xf>
    <xf numFmtId="179" fontId="25" fillId="0" borderId="35" xfId="3" applyNumberFormat="1" applyFont="1" applyBorder="1">
      <alignment vertical="center"/>
    </xf>
    <xf numFmtId="177" fontId="16" fillId="0" borderId="1" xfId="1" applyNumberFormat="1" applyFont="1" applyBorder="1" applyAlignment="1">
      <alignment horizontal="right" vertical="center"/>
    </xf>
    <xf numFmtId="176" fontId="7" fillId="0" borderId="0" xfId="1" applyNumberFormat="1" applyFont="1" applyFill="1" applyBorder="1" applyAlignment="1">
      <alignment vertical="center" wrapText="1"/>
    </xf>
    <xf numFmtId="176" fontId="16" fillId="0" borderId="6" xfId="1" applyNumberFormat="1" applyFont="1" applyBorder="1" applyAlignment="1">
      <alignment horizontal="right" vertical="center" shrinkToFit="1"/>
    </xf>
    <xf numFmtId="176" fontId="5" fillId="2" borderId="6" xfId="1" applyNumberFormat="1" applyFont="1" applyFill="1" applyBorder="1" applyAlignment="1">
      <alignment horizontal="centerContinuous" vertical="center"/>
    </xf>
    <xf numFmtId="176" fontId="5" fillId="2" borderId="15" xfId="1" applyNumberFormat="1" applyFont="1" applyFill="1" applyBorder="1" applyAlignment="1">
      <alignment horizontal="left" vertical="center"/>
    </xf>
    <xf numFmtId="176" fontId="5" fillId="2" borderId="15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right" vertical="center"/>
    </xf>
    <xf numFmtId="176" fontId="5" fillId="2" borderId="19" xfId="1" applyNumberFormat="1" applyFont="1" applyFill="1" applyBorder="1" applyAlignment="1">
      <alignment vertical="center"/>
    </xf>
    <xf numFmtId="176" fontId="16" fillId="2" borderId="6" xfId="1" applyNumberFormat="1" applyFont="1" applyFill="1" applyBorder="1" applyAlignment="1">
      <alignment horizontal="right" shrinkToFit="1"/>
    </xf>
    <xf numFmtId="176" fontId="16" fillId="2" borderId="15" xfId="1" applyNumberFormat="1" applyFont="1" applyFill="1" applyBorder="1" applyAlignment="1">
      <alignment vertical="center"/>
    </xf>
    <xf numFmtId="176" fontId="13" fillId="0" borderId="26" xfId="1" applyNumberFormat="1" applyFont="1" applyFill="1" applyBorder="1" applyAlignment="1">
      <alignment horizontal="center" vertical="center" wrapText="1" shrinkToFit="1"/>
    </xf>
    <xf numFmtId="176" fontId="5" fillId="0" borderId="11" xfId="1" applyNumberFormat="1" applyFont="1" applyFill="1" applyBorder="1" applyAlignment="1">
      <alignment horizontal="center" vertical="center" shrinkToFit="1"/>
    </xf>
    <xf numFmtId="176" fontId="5" fillId="0" borderId="10" xfId="1" applyNumberFormat="1" applyFont="1" applyFill="1" applyBorder="1" applyAlignment="1">
      <alignment horizontal="center" vertical="center" shrinkToFit="1"/>
    </xf>
    <xf numFmtId="176" fontId="5" fillId="0" borderId="15" xfId="1" applyNumberFormat="1" applyFont="1" applyFill="1" applyBorder="1" applyAlignment="1">
      <alignment horizontal="center" vertical="center" shrinkToFit="1"/>
    </xf>
    <xf numFmtId="176" fontId="13" fillId="0" borderId="11" xfId="1" applyNumberFormat="1" applyFont="1" applyFill="1" applyBorder="1" applyAlignment="1">
      <alignment horizontal="center" vertical="center" shrinkToFit="1"/>
    </xf>
    <xf numFmtId="176" fontId="5" fillId="2" borderId="11" xfId="1" applyNumberFormat="1" applyFont="1" applyFill="1" applyBorder="1" applyAlignment="1">
      <alignment vertical="center"/>
    </xf>
    <xf numFmtId="176" fontId="5" fillId="2" borderId="11" xfId="1" applyNumberFormat="1" applyFont="1" applyFill="1" applyBorder="1" applyAlignment="1">
      <alignment horizontal="center" vertical="center" wrapText="1"/>
    </xf>
    <xf numFmtId="176" fontId="16" fillId="0" borderId="11" xfId="1" applyNumberFormat="1" applyFont="1" applyFill="1" applyBorder="1" applyAlignment="1">
      <alignment horizontal="right" shrinkToFit="1"/>
    </xf>
    <xf numFmtId="176" fontId="16" fillId="2" borderId="43" xfId="1" applyNumberFormat="1" applyFont="1" applyFill="1" applyBorder="1" applyAlignment="1">
      <alignment horizontal="right" shrinkToFit="1"/>
    </xf>
    <xf numFmtId="176" fontId="5" fillId="0" borderId="22" xfId="1" applyNumberFormat="1" applyFont="1" applyFill="1" applyBorder="1" applyAlignment="1">
      <alignment horizontal="center" vertical="center"/>
    </xf>
    <xf numFmtId="176" fontId="16" fillId="2" borderId="0" xfId="1" applyNumberFormat="1" applyFont="1" applyFill="1" applyBorder="1" applyAlignment="1">
      <alignment horizontal="right" shrinkToFit="1"/>
    </xf>
    <xf numFmtId="176" fontId="16" fillId="3" borderId="0" xfId="1" applyNumberFormat="1" applyFont="1" applyFill="1" applyBorder="1" applyAlignment="1">
      <alignment vertical="center"/>
    </xf>
    <xf numFmtId="177" fontId="16" fillId="3" borderId="31" xfId="1" applyNumberFormat="1" applyFont="1" applyFill="1" applyBorder="1" applyAlignment="1">
      <alignment vertical="center"/>
    </xf>
    <xf numFmtId="176" fontId="16" fillId="0" borderId="15" xfId="1" applyNumberFormat="1" applyFont="1" applyBorder="1" applyAlignment="1">
      <alignment horizontal="right" vertical="center"/>
    </xf>
    <xf numFmtId="176" fontId="5" fillId="0" borderId="26" xfId="1" applyNumberFormat="1" applyFont="1" applyFill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30" fillId="0" borderId="0" xfId="0" quotePrefix="1" applyFont="1">
      <alignment vertical="center"/>
    </xf>
    <xf numFmtId="49" fontId="30" fillId="0" borderId="0" xfId="0" quotePrefix="1" applyNumberFormat="1" applyFont="1">
      <alignment vertical="center"/>
    </xf>
    <xf numFmtId="0" fontId="31" fillId="0" borderId="0" xfId="0" applyFont="1">
      <alignment vertical="center"/>
    </xf>
    <xf numFmtId="176" fontId="5" fillId="2" borderId="11" xfId="1" applyNumberFormat="1" applyFont="1" applyFill="1" applyBorder="1" applyAlignment="1">
      <alignment horizontal="center" vertical="center" shrinkToFit="1"/>
    </xf>
    <xf numFmtId="176" fontId="5" fillId="2" borderId="15" xfId="1" applyNumberFormat="1" applyFont="1" applyFill="1" applyBorder="1" applyAlignment="1">
      <alignment horizontal="center" vertical="center" shrinkToFit="1"/>
    </xf>
    <xf numFmtId="176" fontId="5" fillId="0" borderId="11" xfId="1" applyNumberFormat="1" applyFont="1" applyBorder="1" applyAlignment="1">
      <alignment vertical="center" shrinkToFit="1"/>
    </xf>
    <xf numFmtId="176" fontId="5" fillId="0" borderId="2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16" xfId="1" applyNumberFormat="1" applyFont="1" applyFill="1" applyBorder="1" applyAlignment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 wrapText="1"/>
    </xf>
    <xf numFmtId="176" fontId="5" fillId="0" borderId="11" xfId="1" applyNumberFormat="1" applyFont="1" applyFill="1" applyBorder="1" applyAlignment="1">
      <alignment horizontal="center" vertical="center" wrapText="1"/>
    </xf>
    <xf numFmtId="176" fontId="5" fillId="0" borderId="18" xfId="1" applyNumberFormat="1" applyFont="1" applyFill="1" applyBorder="1" applyAlignment="1">
      <alignment horizontal="center" vertical="center" wrapText="1"/>
    </xf>
    <xf numFmtId="176" fontId="5" fillId="0" borderId="20" xfId="1" applyNumberFormat="1" applyFont="1" applyBorder="1" applyAlignment="1">
      <alignment horizontal="center" vertical="center" wrapText="1"/>
    </xf>
    <xf numFmtId="176" fontId="5" fillId="0" borderId="11" xfId="1" applyNumberFormat="1" applyFont="1" applyBorder="1" applyAlignment="1">
      <alignment horizontal="center" vertical="center" wrapText="1"/>
    </xf>
    <xf numFmtId="176" fontId="5" fillId="0" borderId="18" xfId="1" applyNumberFormat="1" applyFont="1" applyBorder="1" applyAlignment="1">
      <alignment horizontal="center" vertical="center" wrapText="1"/>
    </xf>
    <xf numFmtId="176" fontId="5" fillId="0" borderId="28" xfId="1" applyNumberFormat="1" applyFont="1" applyBorder="1" applyAlignment="1">
      <alignment horizontal="center" vertical="center" wrapText="1"/>
    </xf>
    <xf numFmtId="176" fontId="5" fillId="0" borderId="26" xfId="1" applyNumberFormat="1" applyFont="1" applyBorder="1" applyAlignment="1">
      <alignment horizontal="center" vertical="center" wrapText="1"/>
    </xf>
    <xf numFmtId="176" fontId="5" fillId="0" borderId="27" xfId="1" applyNumberFormat="1" applyFont="1" applyBorder="1" applyAlignment="1">
      <alignment horizontal="center" vertical="center" wrapText="1"/>
    </xf>
    <xf numFmtId="176" fontId="5" fillId="2" borderId="26" xfId="1" applyNumberFormat="1" applyFont="1" applyFill="1" applyBorder="1" applyAlignment="1">
      <alignment horizontal="center" vertical="center" wrapText="1"/>
    </xf>
    <xf numFmtId="176" fontId="5" fillId="0" borderId="20" xfId="1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18" xfId="1" applyNumberFormat="1" applyFont="1" applyFill="1" applyBorder="1" applyAlignment="1">
      <alignment horizontal="center" vertical="center"/>
    </xf>
    <xf numFmtId="176" fontId="5" fillId="0" borderId="29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5" fillId="0" borderId="31" xfId="1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 justifyLastLine="1"/>
    </xf>
    <xf numFmtId="176" fontId="5" fillId="0" borderId="11" xfId="1" applyNumberFormat="1" applyFont="1" applyBorder="1" applyAlignment="1">
      <alignment horizontal="center" vertical="center" justifyLastLine="1"/>
    </xf>
    <xf numFmtId="176" fontId="5" fillId="0" borderId="18" xfId="1" applyNumberFormat="1" applyFont="1" applyBorder="1" applyAlignment="1">
      <alignment horizontal="center" vertical="center" justifyLastLine="1"/>
    </xf>
    <xf numFmtId="176" fontId="5" fillId="0" borderId="25" xfId="1" applyNumberFormat="1" applyFont="1" applyBorder="1" applyAlignment="1">
      <alignment horizontal="center" vertical="center" justifyLastLine="1"/>
    </xf>
    <xf numFmtId="176" fontId="5" fillId="0" borderId="26" xfId="1" applyNumberFormat="1" applyFont="1" applyBorder="1" applyAlignment="1">
      <alignment horizontal="center" vertical="center" justifyLastLine="1"/>
    </xf>
    <xf numFmtId="176" fontId="5" fillId="0" borderId="27" xfId="1" applyNumberFormat="1" applyFont="1" applyBorder="1" applyAlignment="1">
      <alignment horizontal="center" vertical="center" justifyLastLine="1"/>
    </xf>
    <xf numFmtId="176" fontId="5" fillId="0" borderId="21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30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 wrapText="1"/>
    </xf>
    <xf numFmtId="176" fontId="5" fillId="0" borderId="15" xfId="1" applyNumberFormat="1" applyFont="1" applyBorder="1" applyAlignment="1">
      <alignment horizontal="center" vertical="center" wrapText="1"/>
    </xf>
    <xf numFmtId="176" fontId="5" fillId="0" borderId="19" xfId="1" applyNumberFormat="1" applyFont="1" applyBorder="1" applyAlignment="1">
      <alignment horizontal="center" vertical="center" wrapText="1"/>
    </xf>
    <xf numFmtId="176" fontId="5" fillId="0" borderId="23" xfId="1" applyNumberFormat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176" fontId="5" fillId="0" borderId="25" xfId="1" applyNumberFormat="1" applyFont="1" applyBorder="1" applyAlignment="1">
      <alignment horizontal="center" vertical="center" wrapText="1"/>
    </xf>
    <xf numFmtId="176" fontId="5" fillId="0" borderId="22" xfId="1" applyNumberFormat="1" applyFont="1" applyBorder="1" applyAlignment="1">
      <alignment horizontal="center" vertical="center" wrapText="1"/>
    </xf>
    <xf numFmtId="176" fontId="5" fillId="0" borderId="23" xfId="1" applyNumberFormat="1" applyFont="1" applyBorder="1" applyAlignment="1">
      <alignment horizontal="center" vertical="center" justifyLastLine="1"/>
    </xf>
    <xf numFmtId="176" fontId="5" fillId="0" borderId="24" xfId="1" applyNumberFormat="1" applyFont="1" applyBorder="1" applyAlignment="1">
      <alignment horizontal="center" vertical="center" justifyLastLine="1"/>
    </xf>
    <xf numFmtId="176" fontId="5" fillId="0" borderId="14" xfId="1" applyNumberFormat="1" applyFont="1" applyBorder="1" applyAlignment="1">
      <alignment horizontal="center" vertical="center" justifyLastLine="1"/>
    </xf>
    <xf numFmtId="176" fontId="5" fillId="0" borderId="8" xfId="1" applyNumberFormat="1" applyFont="1" applyBorder="1" applyAlignment="1">
      <alignment horizontal="center" vertical="center"/>
    </xf>
    <xf numFmtId="176" fontId="5" fillId="0" borderId="21" xfId="1" applyNumberFormat="1" applyFont="1" applyFill="1" applyBorder="1" applyAlignment="1">
      <alignment horizontal="center" vertical="center" wrapText="1"/>
    </xf>
    <xf numFmtId="176" fontId="5" fillId="0" borderId="8" xfId="1" applyNumberFormat="1" applyFont="1" applyFill="1" applyBorder="1" applyAlignment="1">
      <alignment horizontal="center" vertical="center" wrapText="1"/>
    </xf>
    <xf numFmtId="176" fontId="5" fillId="0" borderId="12" xfId="1" applyNumberFormat="1" applyFont="1" applyFill="1" applyBorder="1" applyAlignment="1">
      <alignment horizontal="center" vertical="center" wrapText="1"/>
    </xf>
    <xf numFmtId="176" fontId="5" fillId="0" borderId="15" xfId="1" applyNumberFormat="1" applyFont="1" applyFill="1" applyBorder="1" applyAlignment="1">
      <alignment horizontal="center" vertical="center" wrapText="1"/>
    </xf>
    <xf numFmtId="176" fontId="5" fillId="0" borderId="19" xfId="1" applyNumberFormat="1" applyFont="1" applyFill="1" applyBorder="1" applyAlignment="1">
      <alignment horizontal="center" vertical="center" wrapText="1"/>
    </xf>
    <xf numFmtId="176" fontId="5" fillId="0" borderId="22" xfId="1" applyNumberFormat="1" applyFont="1" applyFill="1" applyBorder="1" applyAlignment="1">
      <alignment horizontal="center" vertical="center" wrapText="1"/>
    </xf>
    <xf numFmtId="176" fontId="5" fillId="0" borderId="25" xfId="1" applyNumberFormat="1" applyFont="1" applyFill="1" applyBorder="1" applyAlignment="1">
      <alignment horizontal="center" vertical="center" wrapText="1"/>
    </xf>
    <xf numFmtId="176" fontId="5" fillId="0" borderId="26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center" vertical="center"/>
    </xf>
    <xf numFmtId="176" fontId="5" fillId="0" borderId="20" xfId="1" applyNumberFormat="1" applyFont="1" applyFill="1" applyBorder="1" applyAlignment="1">
      <alignment horizontal="center" vertical="center" wrapText="1"/>
    </xf>
    <xf numFmtId="176" fontId="5" fillId="0" borderId="21" xfId="1" applyNumberFormat="1" applyFont="1" applyFill="1" applyBorder="1" applyAlignment="1">
      <alignment horizontal="center" vertical="center"/>
    </xf>
    <xf numFmtId="176" fontId="5" fillId="0" borderId="30" xfId="1" applyNumberFormat="1" applyFont="1" applyFill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15" xfId="1" applyNumberFormat="1" applyFont="1" applyFill="1" applyBorder="1" applyAlignment="1">
      <alignment horizontal="center" vertical="center"/>
    </xf>
    <xf numFmtId="176" fontId="5" fillId="0" borderId="19" xfId="1" applyNumberFormat="1" applyFont="1" applyFill="1" applyBorder="1" applyAlignment="1">
      <alignment horizontal="center" vertical="center"/>
    </xf>
    <xf numFmtId="176" fontId="5" fillId="0" borderId="32" xfId="1" applyNumberFormat="1" applyFont="1" applyFill="1" applyBorder="1" applyAlignment="1">
      <alignment horizontal="center" vertical="center" wrapText="1"/>
    </xf>
    <xf numFmtId="176" fontId="5" fillId="0" borderId="33" xfId="1" applyNumberFormat="1" applyFont="1" applyFill="1" applyBorder="1" applyAlignment="1">
      <alignment horizontal="center" vertical="center"/>
    </xf>
    <xf numFmtId="176" fontId="5" fillId="0" borderId="34" xfId="1" applyNumberFormat="1" applyFont="1" applyFill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 shrinkToFit="1"/>
    </xf>
    <xf numFmtId="176" fontId="5" fillId="0" borderId="11" xfId="1" applyNumberFormat="1" applyFont="1" applyBorder="1" applyAlignment="1">
      <alignment horizontal="center" vertical="center" shrinkToFit="1"/>
    </xf>
    <xf numFmtId="176" fontId="5" fillId="0" borderId="18" xfId="1" applyNumberFormat="1" applyFont="1" applyBorder="1" applyAlignment="1">
      <alignment horizontal="center" vertical="center" shrinkToFit="1"/>
    </xf>
    <xf numFmtId="176" fontId="5" fillId="0" borderId="7" xfId="1" applyNumberFormat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 justifyLastLine="1"/>
    </xf>
    <xf numFmtId="176" fontId="5" fillId="0" borderId="15" xfId="1" applyNumberFormat="1" applyFont="1" applyBorder="1" applyAlignment="1">
      <alignment horizontal="center" vertical="center" justifyLastLine="1"/>
    </xf>
    <xf numFmtId="176" fontId="5" fillId="0" borderId="19" xfId="1" applyNumberFormat="1" applyFont="1" applyBorder="1" applyAlignment="1">
      <alignment horizontal="center" vertical="center" justifyLastLine="1"/>
    </xf>
    <xf numFmtId="0" fontId="25" fillId="0" borderId="35" xfId="3" applyFont="1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176" fontId="16" fillId="2" borderId="28" xfId="1" applyNumberFormat="1" applyFont="1" applyFill="1" applyBorder="1" applyAlignment="1">
      <alignment vertical="center"/>
    </xf>
    <xf numFmtId="176" fontId="16" fillId="2" borderId="26" xfId="1" applyNumberFormat="1" applyFont="1" applyFill="1" applyBorder="1" applyAlignment="1">
      <alignment vertical="center"/>
    </xf>
  </cellXfs>
  <cellStyles count="12">
    <cellStyle name="パーセント" xfId="10" builtinId="5"/>
    <cellStyle name="桁区切り" xfId="1" builtinId="6"/>
    <cellStyle name="桁区切り 2" xfId="4" xr:uid="{D8F355FC-CDC6-42B7-A2B8-78BBF1B846D0}"/>
    <cellStyle name="桁区切り 3" xfId="11" xr:uid="{44DA545F-8DE1-4CCD-9B07-E0F9B945BC2F}"/>
    <cellStyle name="標準" xfId="0" builtinId="0"/>
    <cellStyle name="標準 2" xfId="3" xr:uid="{2039C922-8967-45F7-BC7C-A116F7DE810E}"/>
    <cellStyle name="標準 2 2" xfId="9" xr:uid="{5BC1827A-63D7-47DA-B3F6-92C1C3CC2650}"/>
    <cellStyle name="標準 3" xfId="2" xr:uid="{462821D3-40BF-433B-9C07-217E93A5F35B}"/>
    <cellStyle name="標準 3 2" xfId="5" xr:uid="{4DB33DDF-1B3E-44CF-95C7-C435F60FD76B}"/>
    <cellStyle name="標準 4" xfId="7" xr:uid="{A238A9AF-466E-441E-B7A1-ECD98903E700}"/>
    <cellStyle name="標準 5" xfId="8" xr:uid="{B96E63B6-C845-43E0-BBA8-75AAF55D135C}"/>
    <cellStyle name="標準 6" xfId="6" xr:uid="{D72898AB-5A81-48F5-9A2B-484E73BBF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9911F80-B7B7-4088-954A-77A3D3B6F90D}"/>
            </a:ext>
          </a:extLst>
        </xdr:cNvPr>
        <xdr:cNvSpPr>
          <a:spLocks/>
        </xdr:cNvSpPr>
      </xdr:nvSpPr>
      <xdr:spPr bwMode="auto">
        <a:xfrm>
          <a:off x="3177540" y="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118110</xdr:colOff>
      <xdr:row>0</xdr:row>
      <xdr:rowOff>0</xdr:rowOff>
    </xdr:from>
    <xdr:to>
      <xdr:col>4</xdr:col>
      <xdr:colOff>595761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A0BE89A-15A2-43D5-86EC-4C3ABDA53662}"/>
            </a:ext>
          </a:extLst>
        </xdr:cNvPr>
        <xdr:cNvSpPr txBox="1">
          <a:spLocks noChangeArrowheads="1"/>
        </xdr:cNvSpPr>
      </xdr:nvSpPr>
      <xdr:spPr bwMode="auto">
        <a:xfrm>
          <a:off x="2609850" y="0"/>
          <a:ext cx="477651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4B442B0-A91C-45F5-9E3D-1C1C429A2698}"/>
            </a:ext>
          </a:extLst>
        </xdr:cNvPr>
        <xdr:cNvSpPr txBox="1">
          <a:spLocks noChangeArrowheads="1"/>
        </xdr:cNvSpPr>
      </xdr:nvSpPr>
      <xdr:spPr bwMode="auto">
        <a:xfrm>
          <a:off x="317754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経営体数：経営体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生産量：ｍ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4F4C-B489-48A6-8496-204658B5B429}">
  <dimension ref="A2:C26"/>
  <sheetViews>
    <sheetView showGridLines="0" tabSelected="1" topLeftCell="A9" workbookViewId="0">
      <selection activeCell="J6" sqref="J6"/>
    </sheetView>
  </sheetViews>
  <sheetFormatPr defaultRowHeight="19.8"/>
  <cols>
    <col min="1" max="1" width="7" style="231" customWidth="1"/>
    <col min="2" max="2" width="6.109375" style="231" customWidth="1"/>
    <col min="3" max="16384" width="8.88671875" style="231"/>
  </cols>
  <sheetData>
    <row r="2" spans="1:3" ht="22.2">
      <c r="A2" s="234" t="s">
        <v>224</v>
      </c>
    </row>
    <row r="3" spans="1:3">
      <c r="A3" s="231" t="s">
        <v>225</v>
      </c>
    </row>
    <row r="4" spans="1:3">
      <c r="B4" s="232" t="s">
        <v>229</v>
      </c>
      <c r="C4" s="231" t="s">
        <v>244</v>
      </c>
    </row>
    <row r="5" spans="1:3">
      <c r="B5" s="232"/>
    </row>
    <row r="6" spans="1:3">
      <c r="A6" s="231" t="s">
        <v>226</v>
      </c>
    </row>
    <row r="7" spans="1:3">
      <c r="B7" s="233" t="s">
        <v>229</v>
      </c>
      <c r="C7" s="231" t="s">
        <v>245</v>
      </c>
    </row>
    <row r="8" spans="1:3">
      <c r="B8" s="233" t="s">
        <v>230</v>
      </c>
      <c r="C8" s="231" t="s">
        <v>246</v>
      </c>
    </row>
    <row r="9" spans="1:3">
      <c r="B9" s="233" t="s">
        <v>231</v>
      </c>
      <c r="C9" s="231" t="s">
        <v>247</v>
      </c>
    </row>
    <row r="10" spans="1:3">
      <c r="B10" s="233" t="s">
        <v>232</v>
      </c>
      <c r="C10" s="231" t="s">
        <v>248</v>
      </c>
    </row>
    <row r="11" spans="1:3">
      <c r="B11" s="233" t="s">
        <v>233</v>
      </c>
      <c r="C11" s="231" t="s">
        <v>249</v>
      </c>
    </row>
    <row r="12" spans="1:3">
      <c r="B12" s="233" t="s">
        <v>234</v>
      </c>
      <c r="C12" s="231" t="s">
        <v>250</v>
      </c>
    </row>
    <row r="13" spans="1:3">
      <c r="B13" s="233" t="s">
        <v>235</v>
      </c>
      <c r="C13" s="231" t="s">
        <v>251</v>
      </c>
    </row>
    <row r="14" spans="1:3">
      <c r="B14" s="233" t="s">
        <v>236</v>
      </c>
      <c r="C14" s="231" t="s">
        <v>252</v>
      </c>
    </row>
    <row r="15" spans="1:3">
      <c r="B15" s="233" t="s">
        <v>237</v>
      </c>
      <c r="C15" s="231" t="s">
        <v>253</v>
      </c>
    </row>
    <row r="16" spans="1:3">
      <c r="B16" s="233" t="s">
        <v>238</v>
      </c>
      <c r="C16" s="231" t="s">
        <v>254</v>
      </c>
    </row>
    <row r="17" spans="1:3">
      <c r="B17" s="233" t="s">
        <v>239</v>
      </c>
      <c r="C17" s="231" t="s">
        <v>255</v>
      </c>
    </row>
    <row r="18" spans="1:3">
      <c r="B18" s="233" t="s">
        <v>240</v>
      </c>
      <c r="C18" s="231" t="s">
        <v>256</v>
      </c>
    </row>
    <row r="19" spans="1:3">
      <c r="B19" s="233" t="s">
        <v>241</v>
      </c>
      <c r="C19" s="231" t="s">
        <v>257</v>
      </c>
    </row>
    <row r="20" spans="1:3">
      <c r="B20" s="233" t="s">
        <v>242</v>
      </c>
      <c r="C20" s="231" t="s">
        <v>258</v>
      </c>
    </row>
    <row r="22" spans="1:3">
      <c r="A22" s="231" t="s">
        <v>227</v>
      </c>
    </row>
    <row r="23" spans="1:3">
      <c r="B23" s="232" t="s">
        <v>229</v>
      </c>
      <c r="C23" s="231" t="s">
        <v>259</v>
      </c>
    </row>
    <row r="24" spans="1:3">
      <c r="B24" s="232" t="s">
        <v>243</v>
      </c>
      <c r="C24" s="231" t="s">
        <v>260</v>
      </c>
    </row>
    <row r="26" spans="1:3">
      <c r="A26" s="231" t="s">
        <v>228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EABE-4C49-44C8-B627-9DFCC1A4BD3C}">
  <dimension ref="A2:AC216"/>
  <sheetViews>
    <sheetView showGridLines="0" topLeftCell="A147" zoomScale="120" zoomScaleNormal="120" zoomScaleSheetLayoutView="130" workbookViewId="0">
      <selection activeCell="J13" sqref="J13"/>
    </sheetView>
  </sheetViews>
  <sheetFormatPr defaultColWidth="9" defaultRowHeight="12.9" customHeight="1"/>
  <cols>
    <col min="1" max="1" width="11.6640625" style="8" customWidth="1"/>
    <col min="2" max="2" width="4.6640625" style="2" customWidth="1"/>
    <col min="3" max="13" width="10" style="3" customWidth="1"/>
    <col min="14" max="256" width="9" style="3"/>
    <col min="257" max="257" width="11.6640625" style="3" customWidth="1"/>
    <col min="258" max="258" width="4.6640625" style="3" customWidth="1"/>
    <col min="259" max="269" width="10" style="3" customWidth="1"/>
    <col min="270" max="512" width="9" style="3"/>
    <col min="513" max="513" width="11.6640625" style="3" customWidth="1"/>
    <col min="514" max="514" width="4.6640625" style="3" customWidth="1"/>
    <col min="515" max="525" width="10" style="3" customWidth="1"/>
    <col min="526" max="768" width="9" style="3"/>
    <col min="769" max="769" width="11.6640625" style="3" customWidth="1"/>
    <col min="770" max="770" width="4.6640625" style="3" customWidth="1"/>
    <col min="771" max="781" width="10" style="3" customWidth="1"/>
    <col min="782" max="1024" width="9" style="3"/>
    <col min="1025" max="1025" width="11.6640625" style="3" customWidth="1"/>
    <col min="1026" max="1026" width="4.6640625" style="3" customWidth="1"/>
    <col min="1027" max="1037" width="10" style="3" customWidth="1"/>
    <col min="1038" max="1280" width="9" style="3"/>
    <col min="1281" max="1281" width="11.6640625" style="3" customWidth="1"/>
    <col min="1282" max="1282" width="4.6640625" style="3" customWidth="1"/>
    <col min="1283" max="1293" width="10" style="3" customWidth="1"/>
    <col min="1294" max="1536" width="9" style="3"/>
    <col min="1537" max="1537" width="11.6640625" style="3" customWidth="1"/>
    <col min="1538" max="1538" width="4.6640625" style="3" customWidth="1"/>
    <col min="1539" max="1549" width="10" style="3" customWidth="1"/>
    <col min="1550" max="1792" width="9" style="3"/>
    <col min="1793" max="1793" width="11.6640625" style="3" customWidth="1"/>
    <col min="1794" max="1794" width="4.6640625" style="3" customWidth="1"/>
    <col min="1795" max="1805" width="10" style="3" customWidth="1"/>
    <col min="1806" max="2048" width="9" style="3"/>
    <col min="2049" max="2049" width="11.6640625" style="3" customWidth="1"/>
    <col min="2050" max="2050" width="4.6640625" style="3" customWidth="1"/>
    <col min="2051" max="2061" width="10" style="3" customWidth="1"/>
    <col min="2062" max="2304" width="9" style="3"/>
    <col min="2305" max="2305" width="11.6640625" style="3" customWidth="1"/>
    <col min="2306" max="2306" width="4.6640625" style="3" customWidth="1"/>
    <col min="2307" max="2317" width="10" style="3" customWidth="1"/>
    <col min="2318" max="2560" width="9" style="3"/>
    <col min="2561" max="2561" width="11.6640625" style="3" customWidth="1"/>
    <col min="2562" max="2562" width="4.6640625" style="3" customWidth="1"/>
    <col min="2563" max="2573" width="10" style="3" customWidth="1"/>
    <col min="2574" max="2816" width="9" style="3"/>
    <col min="2817" max="2817" width="11.6640625" style="3" customWidth="1"/>
    <col min="2818" max="2818" width="4.6640625" style="3" customWidth="1"/>
    <col min="2819" max="2829" width="10" style="3" customWidth="1"/>
    <col min="2830" max="3072" width="9" style="3"/>
    <col min="3073" max="3073" width="11.6640625" style="3" customWidth="1"/>
    <col min="3074" max="3074" width="4.6640625" style="3" customWidth="1"/>
    <col min="3075" max="3085" width="10" style="3" customWidth="1"/>
    <col min="3086" max="3328" width="9" style="3"/>
    <col min="3329" max="3329" width="11.6640625" style="3" customWidth="1"/>
    <col min="3330" max="3330" width="4.6640625" style="3" customWidth="1"/>
    <col min="3331" max="3341" width="10" style="3" customWidth="1"/>
    <col min="3342" max="3584" width="9" style="3"/>
    <col min="3585" max="3585" width="11.6640625" style="3" customWidth="1"/>
    <col min="3586" max="3586" width="4.6640625" style="3" customWidth="1"/>
    <col min="3587" max="3597" width="10" style="3" customWidth="1"/>
    <col min="3598" max="3840" width="9" style="3"/>
    <col min="3841" max="3841" width="11.6640625" style="3" customWidth="1"/>
    <col min="3842" max="3842" width="4.6640625" style="3" customWidth="1"/>
    <col min="3843" max="3853" width="10" style="3" customWidth="1"/>
    <col min="3854" max="4096" width="9" style="3"/>
    <col min="4097" max="4097" width="11.6640625" style="3" customWidth="1"/>
    <col min="4098" max="4098" width="4.6640625" style="3" customWidth="1"/>
    <col min="4099" max="4109" width="10" style="3" customWidth="1"/>
    <col min="4110" max="4352" width="9" style="3"/>
    <col min="4353" max="4353" width="11.6640625" style="3" customWidth="1"/>
    <col min="4354" max="4354" width="4.6640625" style="3" customWidth="1"/>
    <col min="4355" max="4365" width="10" style="3" customWidth="1"/>
    <col min="4366" max="4608" width="9" style="3"/>
    <col min="4609" max="4609" width="11.6640625" style="3" customWidth="1"/>
    <col min="4610" max="4610" width="4.6640625" style="3" customWidth="1"/>
    <col min="4611" max="4621" width="10" style="3" customWidth="1"/>
    <col min="4622" max="4864" width="9" style="3"/>
    <col min="4865" max="4865" width="11.6640625" style="3" customWidth="1"/>
    <col min="4866" max="4866" width="4.6640625" style="3" customWidth="1"/>
    <col min="4867" max="4877" width="10" style="3" customWidth="1"/>
    <col min="4878" max="5120" width="9" style="3"/>
    <col min="5121" max="5121" width="11.6640625" style="3" customWidth="1"/>
    <col min="5122" max="5122" width="4.6640625" style="3" customWidth="1"/>
    <col min="5123" max="5133" width="10" style="3" customWidth="1"/>
    <col min="5134" max="5376" width="9" style="3"/>
    <col min="5377" max="5377" width="11.6640625" style="3" customWidth="1"/>
    <col min="5378" max="5378" width="4.6640625" style="3" customWidth="1"/>
    <col min="5379" max="5389" width="10" style="3" customWidth="1"/>
    <col min="5390" max="5632" width="9" style="3"/>
    <col min="5633" max="5633" width="11.6640625" style="3" customWidth="1"/>
    <col min="5634" max="5634" width="4.6640625" style="3" customWidth="1"/>
    <col min="5635" max="5645" width="10" style="3" customWidth="1"/>
    <col min="5646" max="5888" width="9" style="3"/>
    <col min="5889" max="5889" width="11.6640625" style="3" customWidth="1"/>
    <col min="5890" max="5890" width="4.6640625" style="3" customWidth="1"/>
    <col min="5891" max="5901" width="10" style="3" customWidth="1"/>
    <col min="5902" max="6144" width="9" style="3"/>
    <col min="6145" max="6145" width="11.6640625" style="3" customWidth="1"/>
    <col min="6146" max="6146" width="4.6640625" style="3" customWidth="1"/>
    <col min="6147" max="6157" width="10" style="3" customWidth="1"/>
    <col min="6158" max="6400" width="9" style="3"/>
    <col min="6401" max="6401" width="11.6640625" style="3" customWidth="1"/>
    <col min="6402" max="6402" width="4.6640625" style="3" customWidth="1"/>
    <col min="6403" max="6413" width="10" style="3" customWidth="1"/>
    <col min="6414" max="6656" width="9" style="3"/>
    <col min="6657" max="6657" width="11.6640625" style="3" customWidth="1"/>
    <col min="6658" max="6658" width="4.6640625" style="3" customWidth="1"/>
    <col min="6659" max="6669" width="10" style="3" customWidth="1"/>
    <col min="6670" max="6912" width="9" style="3"/>
    <col min="6913" max="6913" width="11.6640625" style="3" customWidth="1"/>
    <col min="6914" max="6914" width="4.6640625" style="3" customWidth="1"/>
    <col min="6915" max="6925" width="10" style="3" customWidth="1"/>
    <col min="6926" max="7168" width="9" style="3"/>
    <col min="7169" max="7169" width="11.6640625" style="3" customWidth="1"/>
    <col min="7170" max="7170" width="4.6640625" style="3" customWidth="1"/>
    <col min="7171" max="7181" width="10" style="3" customWidth="1"/>
    <col min="7182" max="7424" width="9" style="3"/>
    <col min="7425" max="7425" width="11.6640625" style="3" customWidth="1"/>
    <col min="7426" max="7426" width="4.6640625" style="3" customWidth="1"/>
    <col min="7427" max="7437" width="10" style="3" customWidth="1"/>
    <col min="7438" max="7680" width="9" style="3"/>
    <col min="7681" max="7681" width="11.6640625" style="3" customWidth="1"/>
    <col min="7682" max="7682" width="4.6640625" style="3" customWidth="1"/>
    <col min="7683" max="7693" width="10" style="3" customWidth="1"/>
    <col min="7694" max="7936" width="9" style="3"/>
    <col min="7937" max="7937" width="11.6640625" style="3" customWidth="1"/>
    <col min="7938" max="7938" width="4.6640625" style="3" customWidth="1"/>
    <col min="7939" max="7949" width="10" style="3" customWidth="1"/>
    <col min="7950" max="8192" width="9" style="3"/>
    <col min="8193" max="8193" width="11.6640625" style="3" customWidth="1"/>
    <col min="8194" max="8194" width="4.6640625" style="3" customWidth="1"/>
    <col min="8195" max="8205" width="10" style="3" customWidth="1"/>
    <col min="8206" max="8448" width="9" style="3"/>
    <col min="8449" max="8449" width="11.6640625" style="3" customWidth="1"/>
    <col min="8450" max="8450" width="4.6640625" style="3" customWidth="1"/>
    <col min="8451" max="8461" width="10" style="3" customWidth="1"/>
    <col min="8462" max="8704" width="9" style="3"/>
    <col min="8705" max="8705" width="11.6640625" style="3" customWidth="1"/>
    <col min="8706" max="8706" width="4.6640625" style="3" customWidth="1"/>
    <col min="8707" max="8717" width="10" style="3" customWidth="1"/>
    <col min="8718" max="8960" width="9" style="3"/>
    <col min="8961" max="8961" width="11.6640625" style="3" customWidth="1"/>
    <col min="8962" max="8962" width="4.6640625" style="3" customWidth="1"/>
    <col min="8963" max="8973" width="10" style="3" customWidth="1"/>
    <col min="8974" max="9216" width="9" style="3"/>
    <col min="9217" max="9217" width="11.6640625" style="3" customWidth="1"/>
    <col min="9218" max="9218" width="4.6640625" style="3" customWidth="1"/>
    <col min="9219" max="9229" width="10" style="3" customWidth="1"/>
    <col min="9230" max="9472" width="9" style="3"/>
    <col min="9473" max="9473" width="11.6640625" style="3" customWidth="1"/>
    <col min="9474" max="9474" width="4.6640625" style="3" customWidth="1"/>
    <col min="9475" max="9485" width="10" style="3" customWidth="1"/>
    <col min="9486" max="9728" width="9" style="3"/>
    <col min="9729" max="9729" width="11.6640625" style="3" customWidth="1"/>
    <col min="9730" max="9730" width="4.6640625" style="3" customWidth="1"/>
    <col min="9731" max="9741" width="10" style="3" customWidth="1"/>
    <col min="9742" max="9984" width="9" style="3"/>
    <col min="9985" max="9985" width="11.6640625" style="3" customWidth="1"/>
    <col min="9986" max="9986" width="4.6640625" style="3" customWidth="1"/>
    <col min="9987" max="9997" width="10" style="3" customWidth="1"/>
    <col min="9998" max="10240" width="9" style="3"/>
    <col min="10241" max="10241" width="11.6640625" style="3" customWidth="1"/>
    <col min="10242" max="10242" width="4.6640625" style="3" customWidth="1"/>
    <col min="10243" max="10253" width="10" style="3" customWidth="1"/>
    <col min="10254" max="10496" width="9" style="3"/>
    <col min="10497" max="10497" width="11.6640625" style="3" customWidth="1"/>
    <col min="10498" max="10498" width="4.6640625" style="3" customWidth="1"/>
    <col min="10499" max="10509" width="10" style="3" customWidth="1"/>
    <col min="10510" max="10752" width="9" style="3"/>
    <col min="10753" max="10753" width="11.6640625" style="3" customWidth="1"/>
    <col min="10754" max="10754" width="4.6640625" style="3" customWidth="1"/>
    <col min="10755" max="10765" width="10" style="3" customWidth="1"/>
    <col min="10766" max="11008" width="9" style="3"/>
    <col min="11009" max="11009" width="11.6640625" style="3" customWidth="1"/>
    <col min="11010" max="11010" width="4.6640625" style="3" customWidth="1"/>
    <col min="11011" max="11021" width="10" style="3" customWidth="1"/>
    <col min="11022" max="11264" width="9" style="3"/>
    <col min="11265" max="11265" width="11.6640625" style="3" customWidth="1"/>
    <col min="11266" max="11266" width="4.6640625" style="3" customWidth="1"/>
    <col min="11267" max="11277" width="10" style="3" customWidth="1"/>
    <col min="11278" max="11520" width="9" style="3"/>
    <col min="11521" max="11521" width="11.6640625" style="3" customWidth="1"/>
    <col min="11522" max="11522" width="4.6640625" style="3" customWidth="1"/>
    <col min="11523" max="11533" width="10" style="3" customWidth="1"/>
    <col min="11534" max="11776" width="9" style="3"/>
    <col min="11777" max="11777" width="11.6640625" style="3" customWidth="1"/>
    <col min="11778" max="11778" width="4.6640625" style="3" customWidth="1"/>
    <col min="11779" max="11789" width="10" style="3" customWidth="1"/>
    <col min="11790" max="12032" width="9" style="3"/>
    <col min="12033" max="12033" width="11.6640625" style="3" customWidth="1"/>
    <col min="12034" max="12034" width="4.6640625" style="3" customWidth="1"/>
    <col min="12035" max="12045" width="10" style="3" customWidth="1"/>
    <col min="12046" max="12288" width="9" style="3"/>
    <col min="12289" max="12289" width="11.6640625" style="3" customWidth="1"/>
    <col min="12290" max="12290" width="4.6640625" style="3" customWidth="1"/>
    <col min="12291" max="12301" width="10" style="3" customWidth="1"/>
    <col min="12302" max="12544" width="9" style="3"/>
    <col min="12545" max="12545" width="11.6640625" style="3" customWidth="1"/>
    <col min="12546" max="12546" width="4.6640625" style="3" customWidth="1"/>
    <col min="12547" max="12557" width="10" style="3" customWidth="1"/>
    <col min="12558" max="12800" width="9" style="3"/>
    <col min="12801" max="12801" width="11.6640625" style="3" customWidth="1"/>
    <col min="12802" max="12802" width="4.6640625" style="3" customWidth="1"/>
    <col min="12803" max="12813" width="10" style="3" customWidth="1"/>
    <col min="12814" max="13056" width="9" style="3"/>
    <col min="13057" max="13057" width="11.6640625" style="3" customWidth="1"/>
    <col min="13058" max="13058" width="4.6640625" style="3" customWidth="1"/>
    <col min="13059" max="13069" width="10" style="3" customWidth="1"/>
    <col min="13070" max="13312" width="9" style="3"/>
    <col min="13313" max="13313" width="11.6640625" style="3" customWidth="1"/>
    <col min="13314" max="13314" width="4.6640625" style="3" customWidth="1"/>
    <col min="13315" max="13325" width="10" style="3" customWidth="1"/>
    <col min="13326" max="13568" width="9" style="3"/>
    <col min="13569" max="13569" width="11.6640625" style="3" customWidth="1"/>
    <col min="13570" max="13570" width="4.6640625" style="3" customWidth="1"/>
    <col min="13571" max="13581" width="10" style="3" customWidth="1"/>
    <col min="13582" max="13824" width="9" style="3"/>
    <col min="13825" max="13825" width="11.6640625" style="3" customWidth="1"/>
    <col min="13826" max="13826" width="4.6640625" style="3" customWidth="1"/>
    <col min="13827" max="13837" width="10" style="3" customWidth="1"/>
    <col min="13838" max="14080" width="9" style="3"/>
    <col min="14081" max="14081" width="11.6640625" style="3" customWidth="1"/>
    <col min="14082" max="14082" width="4.6640625" style="3" customWidth="1"/>
    <col min="14083" max="14093" width="10" style="3" customWidth="1"/>
    <col min="14094" max="14336" width="9" style="3"/>
    <col min="14337" max="14337" width="11.6640625" style="3" customWidth="1"/>
    <col min="14338" max="14338" width="4.6640625" style="3" customWidth="1"/>
    <col min="14339" max="14349" width="10" style="3" customWidth="1"/>
    <col min="14350" max="14592" width="9" style="3"/>
    <col min="14593" max="14593" width="11.6640625" style="3" customWidth="1"/>
    <col min="14594" max="14594" width="4.6640625" style="3" customWidth="1"/>
    <col min="14595" max="14605" width="10" style="3" customWidth="1"/>
    <col min="14606" max="14848" width="9" style="3"/>
    <col min="14849" max="14849" width="11.6640625" style="3" customWidth="1"/>
    <col min="14850" max="14850" width="4.6640625" style="3" customWidth="1"/>
    <col min="14851" max="14861" width="10" style="3" customWidth="1"/>
    <col min="14862" max="15104" width="9" style="3"/>
    <col min="15105" max="15105" width="11.6640625" style="3" customWidth="1"/>
    <col min="15106" max="15106" width="4.6640625" style="3" customWidth="1"/>
    <col min="15107" max="15117" width="10" style="3" customWidth="1"/>
    <col min="15118" max="15360" width="9" style="3"/>
    <col min="15361" max="15361" width="11.6640625" style="3" customWidth="1"/>
    <col min="15362" max="15362" width="4.6640625" style="3" customWidth="1"/>
    <col min="15363" max="15373" width="10" style="3" customWidth="1"/>
    <col min="15374" max="15616" width="9" style="3"/>
    <col min="15617" max="15617" width="11.6640625" style="3" customWidth="1"/>
    <col min="15618" max="15618" width="4.6640625" style="3" customWidth="1"/>
    <col min="15619" max="15629" width="10" style="3" customWidth="1"/>
    <col min="15630" max="15872" width="9" style="3"/>
    <col min="15873" max="15873" width="11.6640625" style="3" customWidth="1"/>
    <col min="15874" max="15874" width="4.6640625" style="3" customWidth="1"/>
    <col min="15875" max="15885" width="10" style="3" customWidth="1"/>
    <col min="15886" max="16128" width="9" style="3"/>
    <col min="16129" max="16129" width="11.6640625" style="3" customWidth="1"/>
    <col min="16130" max="16130" width="4.6640625" style="3" customWidth="1"/>
    <col min="16131" max="16141" width="10" style="3" customWidth="1"/>
    <col min="16142" max="16384" width="9" style="3"/>
  </cols>
  <sheetData>
    <row r="2" spans="1:14" ht="20.100000000000001" customHeight="1">
      <c r="A2" s="1" t="s">
        <v>0</v>
      </c>
    </row>
    <row r="3" spans="1:14" ht="20.100000000000001" customHeight="1">
      <c r="A3" s="4"/>
      <c r="M3" s="207"/>
      <c r="N3" s="207"/>
    </row>
    <row r="4" spans="1:14" ht="12" customHeight="1">
      <c r="A4" s="5" t="s">
        <v>1</v>
      </c>
      <c r="H4" s="6"/>
      <c r="I4" s="6"/>
      <c r="M4" s="207"/>
      <c r="N4" s="207"/>
    </row>
    <row r="5" spans="1:14" ht="12" customHeight="1">
      <c r="A5" s="7"/>
      <c r="B5" s="3" t="s">
        <v>145</v>
      </c>
      <c r="G5" s="3" t="s">
        <v>2</v>
      </c>
    </row>
    <row r="6" spans="1:14" ht="12" customHeight="1" thickBot="1">
      <c r="D6" s="9"/>
      <c r="E6" s="9"/>
      <c r="F6" s="9"/>
      <c r="G6" s="9" t="s">
        <v>3</v>
      </c>
      <c r="H6" s="2"/>
      <c r="I6" s="2"/>
      <c r="J6" s="2"/>
      <c r="K6" s="2"/>
      <c r="L6" s="2"/>
      <c r="M6" s="2"/>
      <c r="N6" s="2"/>
    </row>
    <row r="7" spans="1:14" ht="12" customHeight="1">
      <c r="A7" s="10"/>
      <c r="B7" s="11"/>
      <c r="C7" s="12"/>
      <c r="D7" s="13"/>
      <c r="E7" s="13"/>
      <c r="F7" s="13"/>
      <c r="G7" s="14"/>
      <c r="H7" s="7"/>
      <c r="I7" s="15"/>
      <c r="J7" s="15"/>
      <c r="K7" s="15"/>
      <c r="L7" s="7"/>
      <c r="M7" s="7"/>
      <c r="N7" s="7"/>
    </row>
    <row r="8" spans="1:14" ht="12" customHeight="1">
      <c r="A8" s="16"/>
      <c r="B8" s="17"/>
      <c r="C8" s="248" t="s">
        <v>4</v>
      </c>
      <c r="D8" s="19"/>
      <c r="E8" s="20"/>
      <c r="F8" s="19"/>
      <c r="G8" s="21"/>
      <c r="H8" s="7"/>
      <c r="I8" s="15"/>
      <c r="J8" s="15"/>
      <c r="K8" s="15"/>
      <c r="L8" s="7"/>
      <c r="M8" s="7"/>
      <c r="N8" s="7"/>
    </row>
    <row r="9" spans="1:14" ht="12" customHeight="1">
      <c r="A9" s="22"/>
      <c r="B9" s="23"/>
      <c r="C9" s="248"/>
      <c r="D9" s="18" t="s">
        <v>5</v>
      </c>
      <c r="E9" s="24"/>
      <c r="F9" s="18" t="s">
        <v>6</v>
      </c>
      <c r="G9" s="25"/>
      <c r="H9" s="7"/>
      <c r="I9" s="15"/>
      <c r="J9" s="15"/>
      <c r="K9" s="15"/>
      <c r="L9" s="7"/>
      <c r="M9" s="7"/>
      <c r="N9" s="7"/>
    </row>
    <row r="10" spans="1:14" ht="12" customHeight="1">
      <c r="A10" s="16"/>
      <c r="B10" s="17"/>
      <c r="C10" s="248"/>
      <c r="D10" s="26"/>
      <c r="E10" s="27" t="s">
        <v>7</v>
      </c>
      <c r="F10" s="26"/>
      <c r="G10" s="28" t="s">
        <v>7</v>
      </c>
      <c r="H10" s="7"/>
      <c r="I10" s="7"/>
      <c r="J10" s="7"/>
      <c r="K10" s="7"/>
      <c r="L10" s="7"/>
      <c r="M10" s="7"/>
      <c r="N10" s="7"/>
    </row>
    <row r="11" spans="1:14" ht="12" customHeight="1" thickBot="1">
      <c r="A11" s="29"/>
      <c r="B11" s="30"/>
      <c r="C11" s="31"/>
      <c r="D11" s="32"/>
      <c r="E11" s="33"/>
      <c r="F11" s="32"/>
      <c r="G11" s="34"/>
      <c r="H11" s="7"/>
      <c r="I11" s="7"/>
      <c r="J11" s="7"/>
      <c r="K11" s="7"/>
      <c r="L11" s="7"/>
      <c r="M11" s="7"/>
      <c r="N11" s="7"/>
    </row>
    <row r="12" spans="1:14" ht="12" customHeight="1">
      <c r="A12" s="35" t="s">
        <v>121</v>
      </c>
      <c r="B12" s="36"/>
      <c r="C12" s="89">
        <v>22713</v>
      </c>
      <c r="D12" s="89">
        <v>22578</v>
      </c>
      <c r="E12" s="132">
        <v>21576</v>
      </c>
      <c r="F12" s="133">
        <v>302</v>
      </c>
      <c r="G12" s="134">
        <v>209</v>
      </c>
      <c r="H12" s="2"/>
      <c r="I12" s="2"/>
      <c r="J12" s="2"/>
      <c r="K12" s="2"/>
      <c r="L12" s="2"/>
      <c r="M12" s="2"/>
      <c r="N12" s="2"/>
    </row>
    <row r="13" spans="1:14" ht="12" customHeight="1">
      <c r="A13" s="37" t="s">
        <v>8</v>
      </c>
      <c r="B13" s="38"/>
      <c r="C13" s="101">
        <v>28466</v>
      </c>
      <c r="D13" s="101">
        <v>28241</v>
      </c>
      <c r="E13" s="135">
        <v>27233</v>
      </c>
      <c r="F13" s="136">
        <v>451</v>
      </c>
      <c r="G13" s="137">
        <v>323</v>
      </c>
      <c r="H13" s="2"/>
      <c r="I13" s="2"/>
      <c r="J13" s="2"/>
      <c r="K13" s="2"/>
      <c r="L13" s="2"/>
      <c r="M13" s="2"/>
      <c r="N13" s="2"/>
    </row>
    <row r="14" spans="1:14" s="43" customFormat="1" ht="12" customHeight="1" thickBot="1">
      <c r="A14" s="40" t="s">
        <v>122</v>
      </c>
      <c r="B14" s="41"/>
      <c r="C14" s="129">
        <f>C12/C13*100-100</f>
        <v>-20.210075177404619</v>
      </c>
      <c r="D14" s="129">
        <f>D12/D13*100-100</f>
        <v>-20.052406076272092</v>
      </c>
      <c r="E14" s="129">
        <f>E12/E13*100-100</f>
        <v>-20.772592075790399</v>
      </c>
      <c r="F14" s="129">
        <f>F12/F13*100-100</f>
        <v>-33.037694013303764</v>
      </c>
      <c r="G14" s="138">
        <f>G12/G13*100-100</f>
        <v>-35.294117647058826</v>
      </c>
      <c r="H14" s="42"/>
      <c r="I14" s="42"/>
      <c r="J14" s="42"/>
      <c r="K14" s="42"/>
      <c r="L14" s="42"/>
      <c r="M14" s="42"/>
      <c r="N14" s="42"/>
    </row>
    <row r="15" spans="1:14" ht="12" customHeight="1">
      <c r="A15" s="2"/>
      <c r="G15" s="2"/>
      <c r="H15" s="2"/>
      <c r="I15" s="2"/>
      <c r="J15" s="2"/>
      <c r="K15" s="2"/>
      <c r="L15" s="2"/>
      <c r="M15" s="2"/>
    </row>
    <row r="16" spans="1:14" ht="12" customHeight="1">
      <c r="A16" s="5" t="s">
        <v>29</v>
      </c>
      <c r="G16" s="2"/>
      <c r="H16" s="2"/>
      <c r="I16" s="2"/>
      <c r="J16" s="2"/>
      <c r="K16" s="2"/>
      <c r="L16" s="2"/>
      <c r="M16" s="2"/>
    </row>
    <row r="17" spans="1:13" ht="12" customHeight="1">
      <c r="B17" s="3" t="s">
        <v>30</v>
      </c>
    </row>
    <row r="18" spans="1:13" ht="12" customHeight="1" thickBot="1">
      <c r="J18" s="9" t="s">
        <v>3</v>
      </c>
    </row>
    <row r="19" spans="1:13" ht="12" customHeight="1">
      <c r="A19" s="10"/>
      <c r="B19" s="11"/>
      <c r="C19" s="238" t="s">
        <v>9</v>
      </c>
      <c r="D19" s="275" t="s">
        <v>10</v>
      </c>
      <c r="E19" s="276"/>
      <c r="F19" s="276"/>
      <c r="G19" s="276"/>
      <c r="H19" s="276"/>
      <c r="I19" s="276"/>
      <c r="J19" s="290"/>
    </row>
    <row r="20" spans="1:13" ht="12" customHeight="1">
      <c r="A20" s="16"/>
      <c r="B20" s="17"/>
      <c r="C20" s="239"/>
      <c r="D20" s="284" t="s">
        <v>11</v>
      </c>
      <c r="E20" s="286" t="s">
        <v>12</v>
      </c>
      <c r="F20" s="287" t="s">
        <v>13</v>
      </c>
      <c r="G20" s="288"/>
      <c r="H20" s="288"/>
      <c r="I20" s="288"/>
      <c r="J20" s="289"/>
    </row>
    <row r="21" spans="1:13" ht="12" customHeight="1">
      <c r="A21" s="22"/>
      <c r="B21" s="23"/>
      <c r="C21" s="239"/>
      <c r="D21" s="239"/>
      <c r="E21" s="248"/>
      <c r="F21" s="269" t="s">
        <v>14</v>
      </c>
      <c r="G21" s="269" t="s">
        <v>15</v>
      </c>
      <c r="H21" s="286" t="s">
        <v>16</v>
      </c>
      <c r="I21" s="269" t="s">
        <v>17</v>
      </c>
      <c r="J21" s="272" t="s">
        <v>18</v>
      </c>
    </row>
    <row r="22" spans="1:13" ht="12" customHeight="1">
      <c r="A22" s="16"/>
      <c r="B22" s="17"/>
      <c r="C22" s="239"/>
      <c r="D22" s="239"/>
      <c r="E22" s="248"/>
      <c r="F22" s="270"/>
      <c r="G22" s="270"/>
      <c r="H22" s="248"/>
      <c r="I22" s="270"/>
      <c r="J22" s="273"/>
    </row>
    <row r="23" spans="1:13" ht="12" customHeight="1" thickBot="1">
      <c r="A23" s="29"/>
      <c r="B23" s="30"/>
      <c r="C23" s="240"/>
      <c r="D23" s="240"/>
      <c r="E23" s="249"/>
      <c r="F23" s="271"/>
      <c r="G23" s="271"/>
      <c r="H23" s="249"/>
      <c r="I23" s="271"/>
      <c r="J23" s="274"/>
    </row>
    <row r="24" spans="1:13" ht="12" customHeight="1">
      <c r="A24" s="35" t="s">
        <v>121</v>
      </c>
      <c r="B24" s="36"/>
      <c r="C24" s="89">
        <v>22578</v>
      </c>
      <c r="D24" s="89">
        <v>767</v>
      </c>
      <c r="E24" s="95">
        <v>225</v>
      </c>
      <c r="F24" s="89">
        <v>498</v>
      </c>
      <c r="G24" s="89">
        <v>474</v>
      </c>
      <c r="H24" s="89">
        <v>2</v>
      </c>
      <c r="I24" s="89">
        <v>22</v>
      </c>
      <c r="J24" s="97" t="s">
        <v>19</v>
      </c>
      <c r="M24" s="48"/>
    </row>
    <row r="25" spans="1:13" ht="12" customHeight="1">
      <c r="A25" s="37" t="s">
        <v>8</v>
      </c>
      <c r="B25" s="38"/>
      <c r="C25" s="91">
        <v>28241</v>
      </c>
      <c r="D25" s="91">
        <v>626</v>
      </c>
      <c r="E25" s="91">
        <v>202</v>
      </c>
      <c r="F25" s="91">
        <v>382</v>
      </c>
      <c r="G25" s="91">
        <v>364</v>
      </c>
      <c r="H25" s="91">
        <v>1</v>
      </c>
      <c r="I25" s="101">
        <v>17</v>
      </c>
      <c r="J25" s="130" t="s">
        <v>19</v>
      </c>
      <c r="M25" s="48"/>
    </row>
    <row r="26" spans="1:13" s="43" customFormat="1" ht="12" customHeight="1" thickBot="1">
      <c r="A26" s="40" t="s">
        <v>122</v>
      </c>
      <c r="B26" s="41"/>
      <c r="C26" s="93">
        <f t="shared" ref="C26:I26" si="0">C24/C25*100-100</f>
        <v>-20.052406076272092</v>
      </c>
      <c r="D26" s="93">
        <f t="shared" si="0"/>
        <v>22.523961661341858</v>
      </c>
      <c r="E26" s="93">
        <f t="shared" si="0"/>
        <v>11.386138613861391</v>
      </c>
      <c r="F26" s="93">
        <f t="shared" si="0"/>
        <v>30.366492146596869</v>
      </c>
      <c r="G26" s="93">
        <f t="shared" si="0"/>
        <v>30.219780219780233</v>
      </c>
      <c r="H26" s="93">
        <f t="shared" si="0"/>
        <v>100</v>
      </c>
      <c r="I26" s="93">
        <f t="shared" si="0"/>
        <v>29.411764705882348</v>
      </c>
      <c r="J26" s="131" t="s">
        <v>20</v>
      </c>
      <c r="M26" s="141"/>
    </row>
    <row r="27" spans="1:13" ht="12" customHeight="1">
      <c r="A27" s="2"/>
      <c r="C27" s="2"/>
      <c r="D27" s="2"/>
      <c r="E27" s="2"/>
      <c r="F27" s="2"/>
      <c r="G27" s="2"/>
      <c r="H27" s="2"/>
      <c r="I27" s="2"/>
      <c r="J27" s="2"/>
      <c r="K27" s="2"/>
    </row>
    <row r="28" spans="1:13" ht="12" customHeight="1">
      <c r="A28" s="2"/>
      <c r="C28" s="2"/>
      <c r="D28" s="2"/>
      <c r="E28" s="2"/>
      <c r="F28" s="2"/>
      <c r="G28" s="2"/>
      <c r="H28" s="2"/>
      <c r="I28" s="2"/>
      <c r="J28" s="2"/>
      <c r="K28" s="2"/>
    </row>
    <row r="29" spans="1:13" ht="12" customHeight="1">
      <c r="B29" s="3" t="s">
        <v>31</v>
      </c>
    </row>
    <row r="30" spans="1:13" ht="12" customHeight="1" thickBot="1">
      <c r="A30" s="2"/>
      <c r="C30" s="2"/>
      <c r="D30" s="2"/>
      <c r="E30" s="2"/>
      <c r="F30" s="2"/>
      <c r="G30" s="2"/>
      <c r="H30" s="2"/>
      <c r="I30" s="2"/>
      <c r="J30" s="9" t="s">
        <v>3</v>
      </c>
      <c r="K30" s="2"/>
    </row>
    <row r="31" spans="1:13" ht="12" customHeight="1">
      <c r="A31" s="10"/>
      <c r="B31" s="11"/>
      <c r="C31" s="275" t="s">
        <v>21</v>
      </c>
      <c r="D31" s="276"/>
      <c r="E31" s="276"/>
      <c r="F31" s="276"/>
      <c r="G31" s="277"/>
      <c r="H31" s="247" t="s">
        <v>22</v>
      </c>
      <c r="I31" s="278" t="s">
        <v>23</v>
      </c>
      <c r="J31" s="46"/>
      <c r="K31" s="2"/>
    </row>
    <row r="32" spans="1:13" ht="12" customHeight="1">
      <c r="A32" s="16"/>
      <c r="B32" s="17"/>
      <c r="C32" s="281" t="s">
        <v>24</v>
      </c>
      <c r="D32" s="282"/>
      <c r="E32" s="282"/>
      <c r="F32" s="283"/>
      <c r="G32" s="284" t="s">
        <v>25</v>
      </c>
      <c r="H32" s="248"/>
      <c r="I32" s="279"/>
      <c r="J32" s="285" t="s">
        <v>7</v>
      </c>
      <c r="K32" s="2"/>
    </row>
    <row r="33" spans="1:13" ht="12" customHeight="1">
      <c r="A33" s="22"/>
      <c r="B33" s="23"/>
      <c r="C33" s="270" t="s">
        <v>14</v>
      </c>
      <c r="D33" s="239" t="s">
        <v>26</v>
      </c>
      <c r="E33" s="239" t="s">
        <v>27</v>
      </c>
      <c r="F33" s="286" t="s">
        <v>28</v>
      </c>
      <c r="G33" s="239"/>
      <c r="H33" s="248"/>
      <c r="I33" s="279"/>
      <c r="J33" s="251"/>
      <c r="K33" s="2"/>
    </row>
    <row r="34" spans="1:13" ht="12" customHeight="1">
      <c r="A34" s="16"/>
      <c r="B34" s="17"/>
      <c r="C34" s="270"/>
      <c r="D34" s="239"/>
      <c r="E34" s="239"/>
      <c r="F34" s="248"/>
      <c r="G34" s="239"/>
      <c r="H34" s="248"/>
      <c r="I34" s="279"/>
      <c r="J34" s="251"/>
      <c r="K34" s="2"/>
    </row>
    <row r="35" spans="1:13" ht="12" customHeight="1" thickBot="1">
      <c r="A35" s="29"/>
      <c r="B35" s="30"/>
      <c r="C35" s="271"/>
      <c r="D35" s="240"/>
      <c r="E35" s="240"/>
      <c r="F35" s="249"/>
      <c r="G35" s="240"/>
      <c r="H35" s="249"/>
      <c r="I35" s="280"/>
      <c r="J35" s="252"/>
      <c r="K35" s="2"/>
    </row>
    <row r="36" spans="1:13" ht="12" customHeight="1">
      <c r="A36" s="35" t="s">
        <v>121</v>
      </c>
      <c r="B36" s="36"/>
      <c r="C36" s="89">
        <v>22</v>
      </c>
      <c r="D36" s="89">
        <v>18</v>
      </c>
      <c r="E36" s="89" t="s">
        <v>19</v>
      </c>
      <c r="F36" s="89">
        <v>4</v>
      </c>
      <c r="G36" s="95">
        <v>22</v>
      </c>
      <c r="H36" s="89">
        <v>3</v>
      </c>
      <c r="I36" s="127">
        <v>21808</v>
      </c>
      <c r="J36" s="128">
        <v>21576</v>
      </c>
      <c r="K36" s="2"/>
      <c r="L36" s="2"/>
      <c r="M36" s="2"/>
    </row>
    <row r="37" spans="1:13" ht="12" customHeight="1">
      <c r="A37" s="37" t="s">
        <v>8</v>
      </c>
      <c r="B37" s="38"/>
      <c r="C37" s="91">
        <v>33</v>
      </c>
      <c r="D37" s="91">
        <v>28</v>
      </c>
      <c r="E37" s="101" t="s">
        <v>19</v>
      </c>
      <c r="F37" s="91">
        <v>5</v>
      </c>
      <c r="G37" s="91">
        <v>9</v>
      </c>
      <c r="H37" s="91">
        <v>4</v>
      </c>
      <c r="I37" s="91">
        <v>27611</v>
      </c>
      <c r="J37" s="92">
        <v>27233</v>
      </c>
      <c r="K37" s="2"/>
      <c r="L37" s="2"/>
      <c r="M37" s="2"/>
    </row>
    <row r="38" spans="1:13" s="43" customFormat="1" ht="12" customHeight="1" thickBot="1">
      <c r="A38" s="40" t="s">
        <v>122</v>
      </c>
      <c r="B38" s="41"/>
      <c r="C38" s="93">
        <f>C36/C37*100-100</f>
        <v>-33.333333333333343</v>
      </c>
      <c r="D38" s="93">
        <f>D36/D37*100-100</f>
        <v>-35.714285714285708</v>
      </c>
      <c r="E38" s="129" t="s">
        <v>20</v>
      </c>
      <c r="F38" s="93">
        <f>F36/F37*100-100</f>
        <v>-20</v>
      </c>
      <c r="G38" s="93">
        <f>G36/G37*100-100</f>
        <v>144.44444444444446</v>
      </c>
      <c r="H38" s="93">
        <f>H36/H37*100-100</f>
        <v>-25</v>
      </c>
      <c r="I38" s="93">
        <f>I36/I37*100-100</f>
        <v>-21.016985983847007</v>
      </c>
      <c r="J38" s="94">
        <f>J36/J37*100-100</f>
        <v>-20.772592075790399</v>
      </c>
      <c r="K38" s="42"/>
      <c r="L38" s="42"/>
      <c r="M38" s="42"/>
    </row>
    <row r="39" spans="1:13" ht="12" customHeight="1">
      <c r="A39" s="2"/>
      <c r="C39" s="2"/>
      <c r="D39" s="2"/>
      <c r="E39" s="2"/>
      <c r="F39" s="2"/>
      <c r="G39" s="2"/>
      <c r="H39" s="2"/>
      <c r="I39" s="2"/>
      <c r="J39" s="2"/>
      <c r="K39" s="2"/>
    </row>
    <row r="40" spans="1:13" ht="12" customHeight="1">
      <c r="A40" s="2"/>
      <c r="C40" s="2"/>
      <c r="D40" s="2"/>
      <c r="E40" s="2"/>
      <c r="F40" s="2"/>
      <c r="G40" s="2"/>
      <c r="H40" s="2"/>
      <c r="I40" s="2"/>
      <c r="J40" s="2"/>
      <c r="K40" s="2"/>
    </row>
    <row r="41" spans="1:13" s="48" customFormat="1" ht="12" customHeight="1">
      <c r="A41" s="47"/>
      <c r="B41" s="48" t="s">
        <v>146</v>
      </c>
    </row>
    <row r="42" spans="1:13" s="48" customFormat="1" ht="12" customHeight="1" thickBo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9"/>
      <c r="M42" s="49"/>
    </row>
    <row r="43" spans="1:13" s="48" customFormat="1" ht="12" customHeight="1">
      <c r="A43" s="50"/>
      <c r="B43" s="51"/>
      <c r="C43" s="244" t="s">
        <v>57</v>
      </c>
      <c r="D43" s="77"/>
      <c r="E43" s="300" t="s">
        <v>58</v>
      </c>
      <c r="F43" s="301" t="s">
        <v>59</v>
      </c>
      <c r="G43" s="302"/>
      <c r="H43" s="301" t="s">
        <v>60</v>
      </c>
      <c r="I43" s="302"/>
      <c r="J43" s="291" t="s">
        <v>61</v>
      </c>
      <c r="K43" s="292"/>
    </row>
    <row r="44" spans="1:13" s="48" customFormat="1" ht="12" customHeight="1">
      <c r="A44" s="54"/>
      <c r="B44" s="55"/>
      <c r="C44" s="245"/>
      <c r="D44" s="293" t="s">
        <v>62</v>
      </c>
      <c r="E44" s="255"/>
      <c r="F44" s="296" t="s">
        <v>63</v>
      </c>
      <c r="G44" s="296" t="s">
        <v>64</v>
      </c>
      <c r="H44" s="296" t="s">
        <v>65</v>
      </c>
      <c r="I44" s="296" t="s">
        <v>64</v>
      </c>
      <c r="J44" s="296" t="s">
        <v>66</v>
      </c>
      <c r="K44" s="297" t="s">
        <v>64</v>
      </c>
    </row>
    <row r="45" spans="1:13" s="48" customFormat="1" ht="12" customHeight="1">
      <c r="A45" s="58"/>
      <c r="B45" s="59"/>
      <c r="C45" s="245"/>
      <c r="D45" s="294"/>
      <c r="E45" s="255"/>
      <c r="F45" s="245"/>
      <c r="G45" s="255"/>
      <c r="H45" s="245"/>
      <c r="I45" s="255"/>
      <c r="J45" s="245"/>
      <c r="K45" s="298"/>
    </row>
    <row r="46" spans="1:13" s="48" customFormat="1" ht="12" customHeight="1">
      <c r="A46" s="54"/>
      <c r="B46" s="55"/>
      <c r="C46" s="245"/>
      <c r="D46" s="294"/>
      <c r="E46" s="255"/>
      <c r="F46" s="245"/>
      <c r="G46" s="255"/>
      <c r="H46" s="245"/>
      <c r="I46" s="255"/>
      <c r="J46" s="245"/>
      <c r="K46" s="298"/>
    </row>
    <row r="47" spans="1:13" s="48" customFormat="1" ht="12" customHeight="1" thickBot="1">
      <c r="A47" s="60"/>
      <c r="B47" s="61"/>
      <c r="C47" s="246"/>
      <c r="D47" s="295"/>
      <c r="E47" s="256"/>
      <c r="F47" s="246"/>
      <c r="G47" s="256"/>
      <c r="H47" s="246"/>
      <c r="I47" s="256"/>
      <c r="J47" s="246"/>
      <c r="K47" s="299"/>
    </row>
    <row r="48" spans="1:13" s="48" customFormat="1" ht="12" customHeight="1">
      <c r="A48" s="35" t="s">
        <v>121</v>
      </c>
      <c r="B48" s="36"/>
      <c r="C48" s="89">
        <v>22347</v>
      </c>
      <c r="D48" s="107">
        <v>10936</v>
      </c>
      <c r="E48" s="89">
        <f>9483716/100</f>
        <v>94837.16</v>
      </c>
      <c r="F48" s="89">
        <v>16654</v>
      </c>
      <c r="G48" s="89">
        <f>8009258/100</f>
        <v>80092.58</v>
      </c>
      <c r="H48" s="89">
        <v>11640</v>
      </c>
      <c r="I48" s="89">
        <f>873634/100</f>
        <v>8736.34</v>
      </c>
      <c r="J48" s="89">
        <v>8462</v>
      </c>
      <c r="K48" s="97">
        <f>600824/100</f>
        <v>6008.24</v>
      </c>
    </row>
    <row r="49" spans="1:18" s="48" customFormat="1" ht="12" customHeight="1">
      <c r="A49" s="37" t="s">
        <v>8</v>
      </c>
      <c r="B49" s="38"/>
      <c r="C49" s="91">
        <v>27863</v>
      </c>
      <c r="D49" s="102">
        <v>11712</v>
      </c>
      <c r="E49" s="91">
        <f>9797013/100</f>
        <v>97970.13</v>
      </c>
      <c r="F49" s="91">
        <v>21824</v>
      </c>
      <c r="G49" s="91">
        <f>8276501/100</f>
        <v>82765.009999999995</v>
      </c>
      <c r="H49" s="91">
        <v>14700</v>
      </c>
      <c r="I49" s="91">
        <f>862008/100</f>
        <v>8620.08</v>
      </c>
      <c r="J49" s="91">
        <v>10364</v>
      </c>
      <c r="K49" s="92">
        <f>658504/100</f>
        <v>6585.04</v>
      </c>
    </row>
    <row r="50" spans="1:18" s="65" customFormat="1" ht="12" customHeight="1" thickBot="1">
      <c r="A50" s="40" t="s">
        <v>122</v>
      </c>
      <c r="B50" s="41"/>
      <c r="C50" s="93">
        <f t="shared" ref="C50:K50" si="1">C48/C49*100-100</f>
        <v>-19.796863223629899</v>
      </c>
      <c r="D50" s="103">
        <f t="shared" si="1"/>
        <v>-6.6256830601092815</v>
      </c>
      <c r="E50" s="93">
        <f t="shared" si="1"/>
        <v>-3.1978828649099569</v>
      </c>
      <c r="F50" s="93">
        <f t="shared" si="1"/>
        <v>-23.689516129032256</v>
      </c>
      <c r="G50" s="93">
        <f t="shared" si="1"/>
        <v>-3.228936962612579</v>
      </c>
      <c r="H50" s="93">
        <f t="shared" si="1"/>
        <v>-20.816326530612244</v>
      </c>
      <c r="I50" s="93">
        <f t="shared" si="1"/>
        <v>1.3487113808688491</v>
      </c>
      <c r="J50" s="93">
        <f t="shared" si="1"/>
        <v>-18.35198764955615</v>
      </c>
      <c r="K50" s="94">
        <f t="shared" si="1"/>
        <v>-8.7592482353941676</v>
      </c>
    </row>
    <row r="51" spans="1:18" s="65" customFormat="1" ht="12" customHeight="1">
      <c r="A51" s="42"/>
      <c r="B51" s="42"/>
      <c r="C51" s="140"/>
      <c r="D51" s="140"/>
      <c r="E51" s="140"/>
      <c r="F51" s="140"/>
      <c r="G51" s="140"/>
      <c r="H51" s="140"/>
      <c r="I51" s="140"/>
      <c r="J51" s="140"/>
      <c r="K51" s="140"/>
    </row>
    <row r="52" spans="1:18" s="48" customFormat="1" ht="12" customHeight="1">
      <c r="A52" s="2"/>
      <c r="B52" s="2"/>
      <c r="C52" s="2"/>
      <c r="D52" s="2"/>
      <c r="E52" s="2"/>
      <c r="F52" s="2"/>
      <c r="G52" s="2"/>
      <c r="H52" s="2"/>
      <c r="K52" s="2"/>
    </row>
    <row r="53" spans="1:18" s="48" customFormat="1" ht="12" customHeight="1">
      <c r="A53" s="47"/>
      <c r="B53" s="48" t="s">
        <v>147</v>
      </c>
    </row>
    <row r="54" spans="1:18" s="48" customFormat="1" ht="12" customHeight="1" thickBot="1">
      <c r="A54" s="47"/>
      <c r="B54" s="47"/>
      <c r="C54" s="47"/>
      <c r="D54" s="47"/>
      <c r="E54" s="47"/>
      <c r="F54" s="47"/>
      <c r="G54" s="47"/>
      <c r="H54" s="47"/>
      <c r="I54" s="49"/>
      <c r="K54" s="49"/>
      <c r="L54" s="47"/>
      <c r="M54" s="47"/>
      <c r="N54" s="47"/>
      <c r="O54" s="47"/>
      <c r="P54" s="47"/>
      <c r="R54" s="49" t="s">
        <v>3</v>
      </c>
    </row>
    <row r="55" spans="1:18" s="48" customFormat="1" ht="12" customHeight="1">
      <c r="A55" s="50"/>
      <c r="B55" s="51"/>
      <c r="C55" s="238" t="s">
        <v>9</v>
      </c>
      <c r="D55" s="52"/>
      <c r="E55" s="52"/>
      <c r="F55" s="52"/>
      <c r="G55" s="52"/>
      <c r="H55" s="52"/>
      <c r="I55" s="52"/>
      <c r="J55" s="52"/>
      <c r="K55" s="67"/>
      <c r="L55" s="52"/>
      <c r="M55" s="66"/>
      <c r="N55" s="52"/>
      <c r="O55" s="52"/>
      <c r="P55" s="52"/>
      <c r="Q55" s="67"/>
      <c r="R55" s="68"/>
    </row>
    <row r="56" spans="1:18" s="48" customFormat="1" ht="12" customHeight="1">
      <c r="A56" s="54"/>
      <c r="B56" s="55"/>
      <c r="C56" s="239"/>
      <c r="D56" s="56"/>
      <c r="E56" s="56"/>
      <c r="F56" s="56"/>
      <c r="G56" s="56"/>
      <c r="H56" s="56"/>
      <c r="I56" s="56"/>
      <c r="J56" s="56"/>
      <c r="K56" s="70"/>
      <c r="L56" s="56"/>
      <c r="M56" s="69"/>
      <c r="N56" s="56"/>
      <c r="O56" s="56"/>
      <c r="P56" s="56"/>
      <c r="Q56" s="70"/>
      <c r="R56" s="71"/>
    </row>
    <row r="57" spans="1:18" s="48" customFormat="1" ht="12" customHeight="1">
      <c r="A57" s="58"/>
      <c r="B57" s="59"/>
      <c r="C57" s="239"/>
      <c r="D57" s="217" t="s">
        <v>32</v>
      </c>
      <c r="E57" s="217" t="s">
        <v>33</v>
      </c>
      <c r="F57" s="217" t="s">
        <v>34</v>
      </c>
      <c r="G57" s="217" t="s">
        <v>35</v>
      </c>
      <c r="H57" s="217" t="s">
        <v>36</v>
      </c>
      <c r="I57" s="217" t="s">
        <v>37</v>
      </c>
      <c r="J57" s="217" t="s">
        <v>38</v>
      </c>
      <c r="K57" s="70" t="s">
        <v>39</v>
      </c>
      <c r="L57" s="217" t="s">
        <v>40</v>
      </c>
      <c r="M57" s="218" t="s">
        <v>41</v>
      </c>
      <c r="N57" s="217" t="s">
        <v>42</v>
      </c>
      <c r="O57" s="217" t="s">
        <v>43</v>
      </c>
      <c r="P57" s="217" t="s">
        <v>44</v>
      </c>
      <c r="Q57" s="70" t="s">
        <v>45</v>
      </c>
      <c r="R57" s="216" t="s">
        <v>261</v>
      </c>
    </row>
    <row r="58" spans="1:18" s="48" customFormat="1" ht="12" customHeight="1">
      <c r="A58" s="54"/>
      <c r="B58" s="55"/>
      <c r="C58" s="239"/>
      <c r="D58" s="56"/>
      <c r="E58" s="56"/>
      <c r="F58" s="56"/>
      <c r="G58" s="56"/>
      <c r="H58" s="56"/>
      <c r="I58" s="56"/>
      <c r="J58" s="56"/>
      <c r="K58" s="70"/>
      <c r="L58" s="56"/>
      <c r="M58" s="69"/>
      <c r="N58" s="56"/>
      <c r="O58" s="56"/>
      <c r="P58" s="56"/>
      <c r="Q58" s="70"/>
      <c r="R58" s="71"/>
    </row>
    <row r="59" spans="1:18" s="48" customFormat="1" ht="12" customHeight="1" thickBot="1">
      <c r="A59" s="60"/>
      <c r="B59" s="61"/>
      <c r="C59" s="240"/>
      <c r="D59" s="62"/>
      <c r="E59" s="62"/>
      <c r="F59" s="62"/>
      <c r="G59" s="62"/>
      <c r="H59" s="62"/>
      <c r="I59" s="62"/>
      <c r="J59" s="62"/>
      <c r="K59" s="73"/>
      <c r="L59" s="62"/>
      <c r="M59" s="72"/>
      <c r="N59" s="62"/>
      <c r="O59" s="62"/>
      <c r="P59" s="62"/>
      <c r="Q59" s="73"/>
      <c r="R59" s="74"/>
    </row>
    <row r="60" spans="1:18" s="48" customFormat="1" ht="12" customHeight="1">
      <c r="A60" s="35" t="s">
        <v>121</v>
      </c>
      <c r="B60" s="36"/>
      <c r="C60" s="89">
        <v>22578</v>
      </c>
      <c r="D60" s="89">
        <v>231</v>
      </c>
      <c r="E60" s="89">
        <v>1306</v>
      </c>
      <c r="F60" s="95">
        <v>2138</v>
      </c>
      <c r="G60" s="89">
        <v>3881</v>
      </c>
      <c r="H60" s="96">
        <v>2683</v>
      </c>
      <c r="I60" s="96">
        <v>1880</v>
      </c>
      <c r="J60" s="89">
        <v>2601</v>
      </c>
      <c r="K60" s="127">
        <v>2973</v>
      </c>
      <c r="L60" s="95">
        <v>2818</v>
      </c>
      <c r="M60" s="105">
        <v>1381</v>
      </c>
      <c r="N60" s="96">
        <v>352</v>
      </c>
      <c r="O60" s="96">
        <v>219</v>
      </c>
      <c r="P60" s="89">
        <v>83</v>
      </c>
      <c r="Q60" s="89">
        <v>12</v>
      </c>
      <c r="R60" s="114">
        <v>20</v>
      </c>
    </row>
    <row r="61" spans="1:18" s="48" customFormat="1" ht="12" customHeight="1">
      <c r="A61" s="37" t="s">
        <v>8</v>
      </c>
      <c r="B61" s="38"/>
      <c r="C61" s="91">
        <v>28241</v>
      </c>
      <c r="D61" s="101">
        <v>378</v>
      </c>
      <c r="E61" s="91">
        <v>1390</v>
      </c>
      <c r="F61" s="91">
        <v>2762</v>
      </c>
      <c r="G61" s="91">
        <v>5089</v>
      </c>
      <c r="H61" s="91">
        <v>3597</v>
      </c>
      <c r="I61" s="91">
        <v>2563</v>
      </c>
      <c r="J61" s="91">
        <v>3548</v>
      </c>
      <c r="K61" s="102">
        <v>3704</v>
      </c>
      <c r="L61" s="91">
        <v>3361</v>
      </c>
      <c r="M61" s="122">
        <v>1315</v>
      </c>
      <c r="N61" s="91">
        <v>298</v>
      </c>
      <c r="O61" s="91">
        <v>144</v>
      </c>
      <c r="P61" s="91">
        <v>72</v>
      </c>
      <c r="Q61" s="91">
        <v>10</v>
      </c>
      <c r="R61" s="116">
        <v>10</v>
      </c>
    </row>
    <row r="62" spans="1:18" s="65" customFormat="1" ht="12" customHeight="1" thickBot="1">
      <c r="A62" s="40" t="s">
        <v>122</v>
      </c>
      <c r="B62" s="41"/>
      <c r="C62" s="93">
        <f t="shared" ref="C62:K62" si="2">C60/C61*100-100</f>
        <v>-20.052406076272092</v>
      </c>
      <c r="D62" s="93">
        <f t="shared" si="2"/>
        <v>-38.888888888888886</v>
      </c>
      <c r="E62" s="93">
        <f t="shared" si="2"/>
        <v>-6.0431654676258972</v>
      </c>
      <c r="F62" s="93">
        <f t="shared" si="2"/>
        <v>-22.592324402606806</v>
      </c>
      <c r="G62" s="93">
        <f t="shared" si="2"/>
        <v>-23.737472980939273</v>
      </c>
      <c r="H62" s="93">
        <f t="shared" si="2"/>
        <v>-25.410063942174034</v>
      </c>
      <c r="I62" s="93">
        <f t="shared" si="2"/>
        <v>-26.648458837300041</v>
      </c>
      <c r="J62" s="93">
        <f t="shared" si="2"/>
        <v>-26.691093573844412</v>
      </c>
      <c r="K62" s="103">
        <f t="shared" si="2"/>
        <v>-19.735421166306693</v>
      </c>
      <c r="L62" s="93">
        <f t="shared" ref="L62:R62" si="3">L60/L61*100-100</f>
        <v>-16.155905980362988</v>
      </c>
      <c r="M62" s="123">
        <f t="shared" si="3"/>
        <v>5.0190114068441147</v>
      </c>
      <c r="N62" s="93">
        <f t="shared" si="3"/>
        <v>18.120805369127524</v>
      </c>
      <c r="O62" s="93">
        <f t="shared" si="3"/>
        <v>52.083333333333314</v>
      </c>
      <c r="P62" s="93">
        <f t="shared" si="3"/>
        <v>15.277777777777771</v>
      </c>
      <c r="Q62" s="93">
        <f t="shared" si="3"/>
        <v>20</v>
      </c>
      <c r="R62" s="94">
        <f t="shared" si="3"/>
        <v>100</v>
      </c>
    </row>
    <row r="63" spans="1:18" ht="12" customHeight="1">
      <c r="A63" s="3"/>
    </row>
    <row r="64" spans="1:18" ht="12" customHeight="1">
      <c r="A64" s="4"/>
    </row>
    <row r="65" spans="1:27" s="48" customFormat="1" ht="12" customHeight="1">
      <c r="A65" s="75"/>
      <c r="B65" s="48" t="s">
        <v>148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s="48" customFormat="1" ht="12" customHeight="1" thickBot="1">
      <c r="A66" s="47"/>
      <c r="B66" s="47"/>
      <c r="C66" s="47"/>
      <c r="D66" s="47"/>
      <c r="E66" s="47"/>
      <c r="F66" s="47"/>
      <c r="G66" s="47"/>
      <c r="H66" s="47"/>
      <c r="I66" s="49"/>
      <c r="K66" s="49"/>
      <c r="L66" s="47"/>
      <c r="M66" s="47"/>
      <c r="N66" s="47"/>
      <c r="O66" s="47"/>
      <c r="P66" s="49"/>
      <c r="R66" s="49" t="s">
        <v>46</v>
      </c>
      <c r="S66" s="3"/>
      <c r="T66" s="3"/>
      <c r="U66" s="3"/>
      <c r="V66" s="3"/>
      <c r="W66" s="3"/>
      <c r="X66" s="3"/>
      <c r="Y66" s="3"/>
      <c r="Z66" s="3"/>
      <c r="AA66" s="3"/>
    </row>
    <row r="67" spans="1:27" s="48" customFormat="1" ht="12" customHeight="1">
      <c r="A67" s="50"/>
      <c r="B67" s="51"/>
      <c r="C67" s="238" t="s">
        <v>9</v>
      </c>
      <c r="D67" s="52"/>
      <c r="E67" s="52"/>
      <c r="F67" s="52"/>
      <c r="G67" s="52"/>
      <c r="H67" s="52"/>
      <c r="I67" s="52"/>
      <c r="J67" s="52"/>
      <c r="K67" s="67"/>
      <c r="L67" s="52"/>
      <c r="M67" s="52"/>
      <c r="N67" s="52"/>
      <c r="O67" s="52"/>
      <c r="P67" s="67"/>
      <c r="Q67" s="52"/>
      <c r="R67" s="241" t="s">
        <v>52</v>
      </c>
      <c r="S67" s="3"/>
      <c r="T67" s="3"/>
      <c r="U67" s="3"/>
      <c r="V67" s="3"/>
      <c r="W67" s="3"/>
      <c r="X67" s="3"/>
      <c r="Y67" s="3"/>
      <c r="Z67" s="3"/>
    </row>
    <row r="68" spans="1:27" s="48" customFormat="1" ht="12" customHeight="1">
      <c r="A68" s="54"/>
      <c r="B68" s="55"/>
      <c r="C68" s="239"/>
      <c r="D68" s="56"/>
      <c r="E68" s="56"/>
      <c r="F68" s="56"/>
      <c r="G68" s="56"/>
      <c r="H68" s="56"/>
      <c r="I68" s="56"/>
      <c r="J68" s="56"/>
      <c r="K68" s="70"/>
      <c r="L68" s="56"/>
      <c r="M68" s="56"/>
      <c r="N68" s="56"/>
      <c r="O68" s="56"/>
      <c r="P68" s="70"/>
      <c r="Q68" s="56"/>
      <c r="R68" s="242"/>
      <c r="S68" s="3"/>
      <c r="T68" s="3"/>
      <c r="U68" s="3"/>
      <c r="V68" s="3"/>
      <c r="W68" s="3"/>
      <c r="X68" s="3"/>
      <c r="Y68" s="3"/>
      <c r="Z68" s="3"/>
    </row>
    <row r="69" spans="1:27" s="48" customFormat="1" ht="12" customHeight="1">
      <c r="A69" s="58"/>
      <c r="B69" s="59"/>
      <c r="C69" s="239"/>
      <c r="D69" s="217" t="s">
        <v>33</v>
      </c>
      <c r="E69" s="217" t="s">
        <v>34</v>
      </c>
      <c r="F69" s="217" t="s">
        <v>47</v>
      </c>
      <c r="G69" s="217" t="s">
        <v>48</v>
      </c>
      <c r="H69" s="217" t="s">
        <v>37</v>
      </c>
      <c r="I69" s="217" t="s">
        <v>49</v>
      </c>
      <c r="J69" s="217" t="s">
        <v>50</v>
      </c>
      <c r="K69" s="219" t="s">
        <v>51</v>
      </c>
      <c r="L69" s="217" t="s">
        <v>53</v>
      </c>
      <c r="M69" s="217" t="s">
        <v>54</v>
      </c>
      <c r="N69" s="217" t="s">
        <v>55</v>
      </c>
      <c r="O69" s="217" t="s">
        <v>56</v>
      </c>
      <c r="P69" s="219" t="s">
        <v>262</v>
      </c>
      <c r="Q69" s="220" t="s">
        <v>261</v>
      </c>
      <c r="R69" s="242"/>
      <c r="S69" s="3"/>
      <c r="T69" s="3"/>
      <c r="U69" s="3"/>
      <c r="V69" s="3"/>
      <c r="W69" s="3"/>
      <c r="X69" s="3"/>
      <c r="Y69" s="3"/>
      <c r="Z69" s="3"/>
    </row>
    <row r="70" spans="1:27" s="48" customFormat="1" ht="12" customHeight="1">
      <c r="A70" s="54"/>
      <c r="B70" s="55"/>
      <c r="C70" s="239"/>
      <c r="D70" s="56"/>
      <c r="E70" s="56"/>
      <c r="F70" s="56"/>
      <c r="G70" s="56"/>
      <c r="H70" s="56"/>
      <c r="I70" s="56"/>
      <c r="J70" s="56"/>
      <c r="K70" s="70"/>
      <c r="L70" s="56"/>
      <c r="M70" s="56"/>
      <c r="N70" s="56"/>
      <c r="O70" s="56"/>
      <c r="P70" s="70"/>
      <c r="Q70" s="56"/>
      <c r="R70" s="242"/>
    </row>
    <row r="71" spans="1:27" s="48" customFormat="1" ht="12" customHeight="1" thickBot="1">
      <c r="A71" s="60"/>
      <c r="B71" s="61"/>
      <c r="C71" s="240"/>
      <c r="D71" s="62"/>
      <c r="E71" s="62"/>
      <c r="F71" s="62"/>
      <c r="G71" s="62"/>
      <c r="H71" s="62"/>
      <c r="I71" s="62"/>
      <c r="J71" s="62"/>
      <c r="K71" s="73"/>
      <c r="L71" s="62"/>
      <c r="M71" s="62"/>
      <c r="N71" s="62"/>
      <c r="O71" s="62"/>
      <c r="P71" s="73"/>
      <c r="Q71" s="62"/>
      <c r="R71" s="243"/>
    </row>
    <row r="72" spans="1:27" s="48" customFormat="1" ht="12" customHeight="1">
      <c r="A72" s="35" t="s">
        <v>121</v>
      </c>
      <c r="B72" s="36"/>
      <c r="C72" s="89">
        <f>9483716/100</f>
        <v>94837.16</v>
      </c>
      <c r="D72" s="89">
        <f>23902/100</f>
        <v>239.02</v>
      </c>
      <c r="E72" s="95">
        <v>805</v>
      </c>
      <c r="F72" s="89">
        <v>2732</v>
      </c>
      <c r="G72" s="96">
        <v>3240</v>
      </c>
      <c r="H72" s="96">
        <v>3211</v>
      </c>
      <c r="I72" s="89">
        <v>6258</v>
      </c>
      <c r="J72" s="89">
        <v>11408</v>
      </c>
      <c r="K72" s="208">
        <v>19548</v>
      </c>
      <c r="L72" s="113">
        <v>18536</v>
      </c>
      <c r="M72" s="113">
        <v>8338</v>
      </c>
      <c r="N72" s="113">
        <v>8133</v>
      </c>
      <c r="O72" s="113">
        <v>5642</v>
      </c>
      <c r="P72" s="113">
        <v>1386</v>
      </c>
      <c r="Q72" s="113">
        <v>5361</v>
      </c>
      <c r="R72" s="124">
        <v>4.2</v>
      </c>
    </row>
    <row r="73" spans="1:27" s="48" customFormat="1" ht="12" customHeight="1">
      <c r="A73" s="37" t="s">
        <v>8</v>
      </c>
      <c r="B73" s="38"/>
      <c r="C73" s="115">
        <f>9797013/100</f>
        <v>97970.13</v>
      </c>
      <c r="D73" s="115">
        <f>26064/100</f>
        <v>260.64</v>
      </c>
      <c r="E73" s="115">
        <f>104082/100</f>
        <v>1040.82</v>
      </c>
      <c r="F73" s="115">
        <f>359395/100</f>
        <v>3593.95</v>
      </c>
      <c r="G73" s="115">
        <f>434813/100</f>
        <v>4348.13</v>
      </c>
      <c r="H73" s="115">
        <f>437988/100</f>
        <v>4379.88</v>
      </c>
      <c r="I73" s="115">
        <f>855981/100</f>
        <v>8559.81</v>
      </c>
      <c r="J73" s="115">
        <f>1424440/100</f>
        <v>14244.4</v>
      </c>
      <c r="K73" s="154">
        <f>2316465/100</f>
        <v>23164.65</v>
      </c>
      <c r="L73" s="115">
        <f>1740791/100</f>
        <v>17407.91</v>
      </c>
      <c r="M73" s="115">
        <f>699955/100</f>
        <v>6999.55</v>
      </c>
      <c r="N73" s="115">
        <f>534582/100</f>
        <v>5345.82</v>
      </c>
      <c r="O73" s="115">
        <f>480968/100</f>
        <v>4809.68</v>
      </c>
      <c r="P73" s="115">
        <f>123807/100</f>
        <v>1238.07</v>
      </c>
      <c r="Q73" s="115">
        <f>257682/100</f>
        <v>2576.8200000000002</v>
      </c>
      <c r="R73" s="125">
        <v>3.5</v>
      </c>
    </row>
    <row r="74" spans="1:27" s="65" customFormat="1" ht="12" customHeight="1" thickBot="1">
      <c r="A74" s="40" t="s">
        <v>122</v>
      </c>
      <c r="B74" s="41"/>
      <c r="C74" s="93">
        <f t="shared" ref="C74:K74" si="4">C72/C73*100-100</f>
        <v>-3.1978828649099569</v>
      </c>
      <c r="D74" s="93">
        <f t="shared" si="4"/>
        <v>-8.294966236955176</v>
      </c>
      <c r="E74" s="93">
        <f t="shared" si="4"/>
        <v>-22.657135719913128</v>
      </c>
      <c r="F74" s="93">
        <f t="shared" si="4"/>
        <v>-23.983360926000643</v>
      </c>
      <c r="G74" s="93">
        <f t="shared" si="4"/>
        <v>-25.485208583919984</v>
      </c>
      <c r="H74" s="93">
        <f t="shared" si="4"/>
        <v>-26.687489154954008</v>
      </c>
      <c r="I74" s="93">
        <f t="shared" si="4"/>
        <v>-26.890900615784702</v>
      </c>
      <c r="J74" s="93">
        <f t="shared" si="4"/>
        <v>-19.912386622111143</v>
      </c>
      <c r="K74" s="103">
        <f t="shared" si="4"/>
        <v>-15.612797948598413</v>
      </c>
      <c r="L74" s="93">
        <f t="shared" ref="L74:R74" si="5">L72/L73*100-100</f>
        <v>6.480329918985106</v>
      </c>
      <c r="M74" s="93">
        <f t="shared" si="5"/>
        <v>19.121943553514157</v>
      </c>
      <c r="N74" s="93">
        <f t="shared" si="5"/>
        <v>52.137557942467225</v>
      </c>
      <c r="O74" s="93">
        <f t="shared" si="5"/>
        <v>17.305101378885894</v>
      </c>
      <c r="P74" s="93">
        <f t="shared" si="5"/>
        <v>11.948435871962019</v>
      </c>
      <c r="Q74" s="93">
        <f t="shared" si="5"/>
        <v>108.04712785526345</v>
      </c>
      <c r="R74" s="126">
        <f t="shared" si="5"/>
        <v>20</v>
      </c>
    </row>
    <row r="75" spans="1:27" ht="12" customHeight="1">
      <c r="A75" s="3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</row>
    <row r="76" spans="1:27" ht="12" customHeight="1">
      <c r="A76" s="4"/>
      <c r="L76" s="48"/>
      <c r="M76" s="48"/>
      <c r="N76" s="64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</row>
    <row r="77" spans="1:27" s="48" customFormat="1" ht="12" customHeight="1">
      <c r="A77" s="75"/>
      <c r="B77" s="48" t="s">
        <v>149</v>
      </c>
      <c r="K77" s="47"/>
    </row>
    <row r="78" spans="1:27" s="48" customFormat="1" ht="12" customHeight="1" thickBot="1">
      <c r="A78" s="47"/>
      <c r="B78" s="47"/>
      <c r="D78" s="47"/>
      <c r="E78" s="47"/>
      <c r="F78" s="47"/>
      <c r="G78" s="47"/>
      <c r="H78" s="47"/>
      <c r="I78" s="47"/>
      <c r="J78" s="47"/>
      <c r="K78" s="49"/>
      <c r="M78" s="47"/>
      <c r="N78" s="47"/>
      <c r="O78" s="49" t="s">
        <v>3</v>
      </c>
    </row>
    <row r="79" spans="1:27" s="48" customFormat="1" ht="12" customHeight="1">
      <c r="A79" s="50"/>
      <c r="B79" s="51"/>
      <c r="C79" s="238" t="s">
        <v>9</v>
      </c>
      <c r="D79" s="76"/>
      <c r="E79" s="78"/>
      <c r="F79" s="78"/>
      <c r="G79" s="79"/>
      <c r="H79" s="79"/>
      <c r="I79" s="79"/>
      <c r="J79" s="79"/>
      <c r="K79" s="209"/>
      <c r="L79" s="147"/>
      <c r="M79" s="76"/>
      <c r="N79" s="78"/>
      <c r="O79" s="78"/>
    </row>
    <row r="80" spans="1:27" s="48" customFormat="1" ht="12" customHeight="1">
      <c r="A80" s="54"/>
      <c r="B80" s="55"/>
      <c r="C80" s="239"/>
      <c r="D80" s="56"/>
      <c r="E80" s="56"/>
      <c r="F80" s="56"/>
      <c r="G80" s="81"/>
      <c r="H80" s="81"/>
      <c r="I80" s="81"/>
      <c r="J80" s="82"/>
      <c r="K80" s="210"/>
      <c r="L80" s="148"/>
      <c r="M80" s="56"/>
      <c r="N80" s="56"/>
      <c r="O80" s="56"/>
    </row>
    <row r="81" spans="1:15" s="48" customFormat="1" ht="12" customHeight="1">
      <c r="A81" s="58"/>
      <c r="B81" s="59"/>
      <c r="C81" s="239"/>
      <c r="D81" s="56" t="s">
        <v>131</v>
      </c>
      <c r="E81" s="217" t="s">
        <v>153</v>
      </c>
      <c r="F81" s="217" t="s">
        <v>130</v>
      </c>
      <c r="G81" s="235" t="s">
        <v>35</v>
      </c>
      <c r="H81" s="235" t="s">
        <v>36</v>
      </c>
      <c r="I81" s="235" t="s">
        <v>37</v>
      </c>
      <c r="J81" s="235" t="s">
        <v>38</v>
      </c>
      <c r="K81" s="236" t="s">
        <v>39</v>
      </c>
      <c r="L81" s="237" t="s">
        <v>154</v>
      </c>
      <c r="M81" s="217" t="s">
        <v>155</v>
      </c>
      <c r="N81" s="217" t="s">
        <v>156</v>
      </c>
      <c r="O81" s="56" t="s">
        <v>157</v>
      </c>
    </row>
    <row r="82" spans="1:15" s="48" customFormat="1" ht="12" customHeight="1">
      <c r="A82" s="54"/>
      <c r="B82" s="55"/>
      <c r="C82" s="239"/>
      <c r="D82" s="83"/>
      <c r="E82" s="56"/>
      <c r="F82" s="84"/>
      <c r="G82" s="81"/>
      <c r="H82" s="81"/>
      <c r="I82" s="81"/>
      <c r="J82" s="39"/>
      <c r="K82" s="212"/>
      <c r="L82" s="148"/>
      <c r="M82" s="83"/>
      <c r="N82" s="56"/>
      <c r="O82" s="84"/>
    </row>
    <row r="83" spans="1:15" s="48" customFormat="1" ht="12" customHeight="1" thickBot="1">
      <c r="A83" s="60"/>
      <c r="B83" s="61"/>
      <c r="C83" s="240"/>
      <c r="D83" s="85"/>
      <c r="E83" s="85"/>
      <c r="F83" s="85"/>
      <c r="G83" s="86"/>
      <c r="H83" s="86"/>
      <c r="I83" s="86"/>
      <c r="J83" s="86"/>
      <c r="K83" s="213"/>
      <c r="L83" s="149"/>
      <c r="M83" s="85"/>
      <c r="N83" s="85"/>
      <c r="O83" s="85"/>
    </row>
    <row r="84" spans="1:15" s="48" customFormat="1" ht="12" customHeight="1">
      <c r="A84" s="35" t="s">
        <v>121</v>
      </c>
      <c r="B84" s="36"/>
      <c r="C84" s="98">
        <v>15046</v>
      </c>
      <c r="D84" s="98">
        <v>54</v>
      </c>
      <c r="E84" s="98">
        <v>704</v>
      </c>
      <c r="F84" s="98">
        <v>1232</v>
      </c>
      <c r="G84" s="120">
        <v>2269</v>
      </c>
      <c r="H84" s="120">
        <v>1715</v>
      </c>
      <c r="I84" s="120">
        <v>1246</v>
      </c>
      <c r="J84" s="120">
        <v>1931</v>
      </c>
      <c r="K84" s="214">
        <v>2477</v>
      </c>
      <c r="L84" s="98">
        <v>1531</v>
      </c>
      <c r="M84" s="98">
        <v>672</v>
      </c>
      <c r="N84" s="98">
        <v>617</v>
      </c>
      <c r="O84" s="98">
        <v>598</v>
      </c>
    </row>
    <row r="85" spans="1:15" s="48" customFormat="1" ht="12" customHeight="1">
      <c r="A85" s="37" t="s">
        <v>8</v>
      </c>
      <c r="B85" s="38"/>
      <c r="C85" s="91">
        <v>20236</v>
      </c>
      <c r="D85" s="91">
        <v>79</v>
      </c>
      <c r="E85" s="91">
        <v>1197</v>
      </c>
      <c r="F85" s="91">
        <v>1957</v>
      </c>
      <c r="G85" s="121">
        <v>3528</v>
      </c>
      <c r="H85" s="121">
        <v>2510</v>
      </c>
      <c r="I85" s="121">
        <v>1815</v>
      </c>
      <c r="J85" s="121">
        <v>2666</v>
      </c>
      <c r="K85" s="215">
        <v>3082</v>
      </c>
      <c r="L85" s="91">
        <v>1694</v>
      </c>
      <c r="M85" s="91">
        <v>733</v>
      </c>
      <c r="N85" s="91">
        <v>535</v>
      </c>
      <c r="O85" s="91">
        <v>440</v>
      </c>
    </row>
    <row r="86" spans="1:15" s="48" customFormat="1" ht="12" customHeight="1" thickBot="1">
      <c r="A86" s="40" t="s">
        <v>122</v>
      </c>
      <c r="B86" s="41"/>
      <c r="C86" s="93">
        <f t="shared" ref="C86:K86" si="6">C84/C85*100-100</f>
        <v>-25.647361138564946</v>
      </c>
      <c r="D86" s="93">
        <f t="shared" si="6"/>
        <v>-31.64556962025317</v>
      </c>
      <c r="E86" s="93">
        <f t="shared" si="6"/>
        <v>-41.186299081035926</v>
      </c>
      <c r="F86" s="93">
        <f t="shared" si="6"/>
        <v>-37.046499744506903</v>
      </c>
      <c r="G86" s="93">
        <f t="shared" si="6"/>
        <v>-35.685941043083901</v>
      </c>
      <c r="H86" s="93">
        <f t="shared" si="6"/>
        <v>-31.673306772908376</v>
      </c>
      <c r="I86" s="93">
        <f t="shared" si="6"/>
        <v>-31.349862258953166</v>
      </c>
      <c r="J86" s="93">
        <f t="shared" si="6"/>
        <v>-27.569392348087021</v>
      </c>
      <c r="K86" s="103">
        <f t="shared" si="6"/>
        <v>-19.630110317975337</v>
      </c>
      <c r="L86" s="93">
        <f>L84/L85*100-100</f>
        <v>-9.6221959858323487</v>
      </c>
      <c r="M86" s="93">
        <f>M84/M85*100-100</f>
        <v>-8.3219645293315097</v>
      </c>
      <c r="N86" s="93">
        <f>N84/N85*100-100</f>
        <v>15.327102803738327</v>
      </c>
      <c r="O86" s="93">
        <f>O84/O85*100-100</f>
        <v>35.909090909090907</v>
      </c>
    </row>
    <row r="87" spans="1:15" s="48" customFormat="1" ht="12" customHeight="1">
      <c r="A87" s="47"/>
      <c r="B87" s="47"/>
    </row>
    <row r="88" spans="1:15" s="48" customFormat="1" ht="12" customHeight="1">
      <c r="A88" s="47"/>
      <c r="B88" s="47"/>
    </row>
    <row r="89" spans="1:15" s="48" customFormat="1" ht="12" customHeight="1">
      <c r="A89" s="75"/>
      <c r="B89" s="48" t="s">
        <v>150</v>
      </c>
      <c r="K89" s="47"/>
      <c r="L89" s="47"/>
      <c r="M89" s="47"/>
    </row>
    <row r="90" spans="1:15" s="48" customFormat="1" ht="12" customHeight="1" thickBot="1">
      <c r="A90" s="47"/>
      <c r="B90" s="47"/>
      <c r="D90" s="47"/>
      <c r="E90" s="47"/>
      <c r="F90" s="47"/>
      <c r="G90" s="47"/>
      <c r="H90" s="47"/>
      <c r="I90" s="47"/>
      <c r="J90" s="47"/>
      <c r="K90" s="49"/>
      <c r="M90" s="49" t="s">
        <v>3</v>
      </c>
    </row>
    <row r="91" spans="1:15" s="48" customFormat="1" ht="12" customHeight="1">
      <c r="A91" s="50"/>
      <c r="B91" s="51"/>
      <c r="C91" s="238" t="s">
        <v>9</v>
      </c>
      <c r="D91" s="76"/>
      <c r="E91" s="78"/>
      <c r="F91" s="78"/>
      <c r="G91" s="79"/>
      <c r="H91" s="79"/>
      <c r="I91" s="79"/>
      <c r="J91" s="79"/>
      <c r="K91" s="209"/>
      <c r="L91" s="79"/>
      <c r="M91" s="80"/>
    </row>
    <row r="92" spans="1:15" s="48" customFormat="1" ht="12" customHeight="1">
      <c r="A92" s="54"/>
      <c r="B92" s="55"/>
      <c r="C92" s="239"/>
      <c r="D92" s="56"/>
      <c r="E92" s="56"/>
      <c r="F92" s="56"/>
      <c r="G92" s="81"/>
      <c r="H92" s="81"/>
      <c r="I92" s="81"/>
      <c r="J92" s="82">
        <v>1000</v>
      </c>
      <c r="K92" s="210">
        <v>3000</v>
      </c>
      <c r="L92" s="221" t="s">
        <v>74</v>
      </c>
      <c r="M92" s="253" t="s">
        <v>128</v>
      </c>
    </row>
    <row r="93" spans="1:15" s="48" customFormat="1" ht="12" customHeight="1">
      <c r="A93" s="58"/>
      <c r="B93" s="59"/>
      <c r="C93" s="239"/>
      <c r="D93" s="56" t="s">
        <v>67</v>
      </c>
      <c r="E93" s="56" t="s">
        <v>68</v>
      </c>
      <c r="F93" s="56" t="s">
        <v>69</v>
      </c>
      <c r="G93" s="81" t="s">
        <v>70</v>
      </c>
      <c r="H93" s="81" t="s">
        <v>71</v>
      </c>
      <c r="I93" s="81" t="s">
        <v>72</v>
      </c>
      <c r="J93" s="81" t="s">
        <v>73</v>
      </c>
      <c r="K93" s="211" t="s">
        <v>73</v>
      </c>
      <c r="L93" s="222" t="s">
        <v>73</v>
      </c>
      <c r="M93" s="253"/>
    </row>
    <row r="94" spans="1:15" s="48" customFormat="1" ht="12" customHeight="1">
      <c r="A94" s="54"/>
      <c r="B94" s="55"/>
      <c r="C94" s="239"/>
      <c r="D94" s="83"/>
      <c r="E94" s="56"/>
      <c r="F94" s="84"/>
      <c r="G94" s="81"/>
      <c r="H94" s="81"/>
      <c r="I94" s="81"/>
      <c r="J94" s="39">
        <v>3000</v>
      </c>
      <c r="K94" s="212">
        <v>5000</v>
      </c>
      <c r="L94" s="39" t="s">
        <v>76</v>
      </c>
      <c r="M94" s="253"/>
    </row>
    <row r="95" spans="1:15" s="48" customFormat="1" ht="12" customHeight="1" thickBot="1">
      <c r="A95" s="60"/>
      <c r="B95" s="61"/>
      <c r="C95" s="240"/>
      <c r="D95" s="85"/>
      <c r="E95" s="85"/>
      <c r="F95" s="85"/>
      <c r="G95" s="86"/>
      <c r="H95" s="86"/>
      <c r="I95" s="86"/>
      <c r="J95" s="86"/>
      <c r="K95" s="213"/>
      <c r="L95" s="86"/>
      <c r="M95" s="87"/>
    </row>
    <row r="96" spans="1:15" s="48" customFormat="1" ht="12" customHeight="1">
      <c r="A96" s="35" t="s">
        <v>121</v>
      </c>
      <c r="B96" s="36"/>
      <c r="C96" s="98">
        <v>22578</v>
      </c>
      <c r="D96" s="98">
        <v>515</v>
      </c>
      <c r="E96" s="98">
        <v>2769</v>
      </c>
      <c r="F96" s="98">
        <v>2862</v>
      </c>
      <c r="G96" s="120">
        <v>5704</v>
      </c>
      <c r="H96" s="120">
        <v>3249</v>
      </c>
      <c r="I96" s="120">
        <v>3754</v>
      </c>
      <c r="J96" s="120">
        <v>2997</v>
      </c>
      <c r="K96" s="214">
        <v>409</v>
      </c>
      <c r="L96" s="133">
        <v>204</v>
      </c>
      <c r="M96" s="351">
        <v>115</v>
      </c>
    </row>
    <row r="97" spans="1:18" s="48" customFormat="1" ht="12" customHeight="1">
      <c r="A97" s="37" t="s">
        <v>8</v>
      </c>
      <c r="B97" s="38"/>
      <c r="C97" s="91">
        <v>28241</v>
      </c>
      <c r="D97" s="91">
        <v>780</v>
      </c>
      <c r="E97" s="91">
        <v>3583</v>
      </c>
      <c r="F97" s="91">
        <v>3915</v>
      </c>
      <c r="G97" s="121">
        <v>7825</v>
      </c>
      <c r="H97" s="121">
        <v>4156</v>
      </c>
      <c r="I97" s="121">
        <v>4540</v>
      </c>
      <c r="J97" s="121">
        <v>2811</v>
      </c>
      <c r="K97" s="215">
        <v>365</v>
      </c>
      <c r="L97" s="121">
        <v>144</v>
      </c>
      <c r="M97" s="352">
        <v>122</v>
      </c>
    </row>
    <row r="98" spans="1:18" s="65" customFormat="1" ht="12" customHeight="1" thickBot="1">
      <c r="A98" s="40" t="s">
        <v>122</v>
      </c>
      <c r="B98" s="41"/>
      <c r="C98" s="93">
        <f t="shared" ref="C98:K98" si="7">C96/C97*100-100</f>
        <v>-20.052406076272092</v>
      </c>
      <c r="D98" s="93">
        <f t="shared" si="7"/>
        <v>-33.974358974358978</v>
      </c>
      <c r="E98" s="93">
        <f t="shared" si="7"/>
        <v>-22.718392408596145</v>
      </c>
      <c r="F98" s="93">
        <f t="shared" si="7"/>
        <v>-26.896551724137936</v>
      </c>
      <c r="G98" s="93">
        <f t="shared" si="7"/>
        <v>-27.105431309904148</v>
      </c>
      <c r="H98" s="93">
        <f t="shared" si="7"/>
        <v>-21.823869104908567</v>
      </c>
      <c r="I98" s="93">
        <f t="shared" si="7"/>
        <v>-17.312775330396477</v>
      </c>
      <c r="J98" s="93">
        <f t="shared" si="7"/>
        <v>6.6168623265741644</v>
      </c>
      <c r="K98" s="103">
        <f t="shared" si="7"/>
        <v>12.054794520547944</v>
      </c>
      <c r="L98" s="93">
        <f>L96/L97*100-100</f>
        <v>41.666666666666686</v>
      </c>
      <c r="M98" s="94">
        <f>M96/M97*100-100</f>
        <v>-5.7377049180327759</v>
      </c>
    </row>
    <row r="99" spans="1:18" s="48" customFormat="1" ht="12" customHeight="1">
      <c r="A99" s="47"/>
      <c r="B99" s="47"/>
    </row>
    <row r="100" spans="1:18" s="48" customFormat="1" ht="12" customHeight="1">
      <c r="A100" s="47"/>
      <c r="B100" s="47"/>
    </row>
    <row r="101" spans="1:18" s="48" customFormat="1" ht="12" customHeight="1">
      <c r="A101" s="47"/>
      <c r="B101" s="48" t="s">
        <v>220</v>
      </c>
      <c r="K101" s="47"/>
      <c r="L101" s="47"/>
      <c r="M101" s="47"/>
    </row>
    <row r="102" spans="1:18" s="48" customFormat="1" ht="12" customHeight="1" thickBot="1">
      <c r="A102" s="47"/>
      <c r="B102" s="47"/>
      <c r="D102" s="47"/>
      <c r="E102" s="47"/>
      <c r="F102" s="47"/>
      <c r="G102" s="47"/>
      <c r="H102" s="47"/>
      <c r="I102" s="47"/>
      <c r="J102" s="47"/>
      <c r="K102" s="49"/>
      <c r="M102" s="47"/>
      <c r="N102" s="47"/>
      <c r="O102" s="47"/>
      <c r="P102" s="47"/>
      <c r="Q102" s="47"/>
      <c r="R102" s="49" t="s">
        <v>3</v>
      </c>
    </row>
    <row r="103" spans="1:18" s="48" customFormat="1" ht="12" customHeight="1">
      <c r="A103" s="50"/>
      <c r="B103" s="51"/>
      <c r="C103" s="247" t="s">
        <v>77</v>
      </c>
      <c r="D103" s="257" t="s">
        <v>78</v>
      </c>
      <c r="E103" s="254" t="s">
        <v>79</v>
      </c>
      <c r="F103" s="300" t="s">
        <v>80</v>
      </c>
      <c r="G103" s="254" t="s">
        <v>81</v>
      </c>
      <c r="H103" s="254" t="s">
        <v>82</v>
      </c>
      <c r="I103" s="254" t="s">
        <v>83</v>
      </c>
      <c r="J103" s="254" t="s">
        <v>84</v>
      </c>
      <c r="K103" s="257" t="s">
        <v>85</v>
      </c>
      <c r="L103" s="263" t="s">
        <v>86</v>
      </c>
      <c r="M103" s="266" t="s">
        <v>87</v>
      </c>
      <c r="N103" s="266" t="s">
        <v>88</v>
      </c>
      <c r="O103" s="266" t="s">
        <v>89</v>
      </c>
      <c r="P103" s="266" t="s">
        <v>90</v>
      </c>
      <c r="Q103" s="266" t="s">
        <v>91</v>
      </c>
      <c r="R103" s="260" t="s">
        <v>92</v>
      </c>
    </row>
    <row r="104" spans="1:18" s="48" customFormat="1" ht="12" customHeight="1">
      <c r="A104" s="54"/>
      <c r="B104" s="55"/>
      <c r="C104" s="248"/>
      <c r="D104" s="258"/>
      <c r="E104" s="255"/>
      <c r="F104" s="245"/>
      <c r="G104" s="255"/>
      <c r="H104" s="255"/>
      <c r="I104" s="255"/>
      <c r="J104" s="255"/>
      <c r="K104" s="258"/>
      <c r="L104" s="264"/>
      <c r="M104" s="267"/>
      <c r="N104" s="267"/>
      <c r="O104" s="267"/>
      <c r="P104" s="267"/>
      <c r="Q104" s="267"/>
      <c r="R104" s="261"/>
    </row>
    <row r="105" spans="1:18" s="48" customFormat="1" ht="12" customHeight="1">
      <c r="A105" s="58"/>
      <c r="B105" s="59"/>
      <c r="C105" s="248"/>
      <c r="D105" s="258"/>
      <c r="E105" s="255"/>
      <c r="F105" s="245"/>
      <c r="G105" s="255"/>
      <c r="H105" s="255"/>
      <c r="I105" s="255"/>
      <c r="J105" s="255"/>
      <c r="K105" s="258"/>
      <c r="L105" s="264"/>
      <c r="M105" s="267"/>
      <c r="N105" s="267"/>
      <c r="O105" s="267"/>
      <c r="P105" s="267"/>
      <c r="Q105" s="267"/>
      <c r="R105" s="261"/>
    </row>
    <row r="106" spans="1:18" s="48" customFormat="1" ht="12" customHeight="1">
      <c r="A106" s="54"/>
      <c r="B106" s="55"/>
      <c r="C106" s="248"/>
      <c r="D106" s="258"/>
      <c r="E106" s="255"/>
      <c r="F106" s="245"/>
      <c r="G106" s="255"/>
      <c r="H106" s="255"/>
      <c r="I106" s="255"/>
      <c r="J106" s="255"/>
      <c r="K106" s="258"/>
      <c r="L106" s="264"/>
      <c r="M106" s="267"/>
      <c r="N106" s="267"/>
      <c r="O106" s="267"/>
      <c r="P106" s="267"/>
      <c r="Q106" s="267"/>
      <c r="R106" s="261"/>
    </row>
    <row r="107" spans="1:18" s="48" customFormat="1" ht="12" customHeight="1" thickBot="1">
      <c r="A107" s="60"/>
      <c r="B107" s="61"/>
      <c r="C107" s="249"/>
      <c r="D107" s="259"/>
      <c r="E107" s="256"/>
      <c r="F107" s="246"/>
      <c r="G107" s="256"/>
      <c r="H107" s="256"/>
      <c r="I107" s="256"/>
      <c r="J107" s="256"/>
      <c r="K107" s="259"/>
      <c r="L107" s="265"/>
      <c r="M107" s="268"/>
      <c r="N107" s="268"/>
      <c r="O107" s="268"/>
      <c r="P107" s="268"/>
      <c r="Q107" s="268"/>
      <c r="R107" s="262"/>
    </row>
    <row r="108" spans="1:18" s="48" customFormat="1" ht="12" customHeight="1">
      <c r="A108" s="35" t="s">
        <v>121</v>
      </c>
      <c r="B108" s="36"/>
      <c r="C108" s="98">
        <v>22063</v>
      </c>
      <c r="D108" s="98">
        <v>12169</v>
      </c>
      <c r="E108" s="98">
        <v>5</v>
      </c>
      <c r="F108" s="98">
        <v>492</v>
      </c>
      <c r="G108" s="98">
        <v>42</v>
      </c>
      <c r="H108" s="98">
        <v>1694</v>
      </c>
      <c r="I108" s="98">
        <v>720</v>
      </c>
      <c r="J108" s="98">
        <v>5932</v>
      </c>
      <c r="K108" s="99">
        <v>319</v>
      </c>
      <c r="L108" s="223">
        <v>246</v>
      </c>
      <c r="M108" s="98">
        <v>119</v>
      </c>
      <c r="N108" s="113">
        <v>250</v>
      </c>
      <c r="O108" s="113">
        <v>36</v>
      </c>
      <c r="P108" s="113">
        <v>24</v>
      </c>
      <c r="Q108" s="113">
        <v>1</v>
      </c>
      <c r="R108" s="118">
        <v>14</v>
      </c>
    </row>
    <row r="109" spans="1:18" s="48" customFormat="1" ht="12" customHeight="1">
      <c r="A109" s="37" t="s">
        <v>8</v>
      </c>
      <c r="B109" s="38"/>
      <c r="C109" s="91">
        <v>27461</v>
      </c>
      <c r="D109" s="91">
        <v>15651</v>
      </c>
      <c r="E109" s="91">
        <v>1</v>
      </c>
      <c r="F109" s="101">
        <v>504</v>
      </c>
      <c r="G109" s="91">
        <v>66</v>
      </c>
      <c r="H109" s="91">
        <v>2071</v>
      </c>
      <c r="I109" s="91">
        <v>789</v>
      </c>
      <c r="J109" s="91">
        <v>7125</v>
      </c>
      <c r="K109" s="102">
        <v>368</v>
      </c>
      <c r="L109" s="91">
        <v>245</v>
      </c>
      <c r="M109" s="91">
        <v>181</v>
      </c>
      <c r="N109" s="115">
        <v>342</v>
      </c>
      <c r="O109" s="115">
        <v>64</v>
      </c>
      <c r="P109" s="115">
        <v>36</v>
      </c>
      <c r="Q109" s="115">
        <v>2</v>
      </c>
      <c r="R109" s="119">
        <v>16</v>
      </c>
    </row>
    <row r="110" spans="1:18" s="65" customFormat="1" ht="12" customHeight="1" thickBot="1">
      <c r="A110" s="40" t="s">
        <v>122</v>
      </c>
      <c r="B110" s="41"/>
      <c r="C110" s="93">
        <f t="shared" ref="C110:K110" si="8">C108/C109*100-100</f>
        <v>-19.656968063799567</v>
      </c>
      <c r="D110" s="93">
        <f t="shared" si="8"/>
        <v>-22.247779694588203</v>
      </c>
      <c r="E110" s="93">
        <f t="shared" si="8"/>
        <v>400</v>
      </c>
      <c r="F110" s="93">
        <f t="shared" si="8"/>
        <v>-2.3809523809523796</v>
      </c>
      <c r="G110" s="93">
        <f t="shared" si="8"/>
        <v>-36.363636363636367</v>
      </c>
      <c r="H110" s="93">
        <f t="shared" si="8"/>
        <v>-18.203766296475138</v>
      </c>
      <c r="I110" s="93">
        <f t="shared" si="8"/>
        <v>-8.7452471482889678</v>
      </c>
      <c r="J110" s="93">
        <f t="shared" si="8"/>
        <v>-16.743859649122811</v>
      </c>
      <c r="K110" s="103">
        <f t="shared" si="8"/>
        <v>-13.315217391304344</v>
      </c>
      <c r="L110" s="93">
        <f t="shared" ref="L110:R110" si="9">L108/L109*100-100</f>
        <v>0.40816326530612912</v>
      </c>
      <c r="M110" s="93">
        <f t="shared" si="9"/>
        <v>-34.254143646408835</v>
      </c>
      <c r="N110" s="93">
        <f t="shared" si="9"/>
        <v>-26.900584795321635</v>
      </c>
      <c r="O110" s="93">
        <f t="shared" si="9"/>
        <v>-43.75</v>
      </c>
      <c r="P110" s="93">
        <f t="shared" si="9"/>
        <v>-33.333333333333343</v>
      </c>
      <c r="Q110" s="93">
        <f t="shared" si="9"/>
        <v>-50</v>
      </c>
      <c r="R110" s="94">
        <f t="shared" si="9"/>
        <v>-12.5</v>
      </c>
    </row>
    <row r="111" spans="1:18" s="48" customFormat="1" ht="12" customHeight="1">
      <c r="A111" s="47"/>
      <c r="B111" s="47"/>
    </row>
    <row r="112" spans="1:18" s="48" customFormat="1" ht="12" customHeight="1">
      <c r="A112" s="47"/>
      <c r="B112" s="47"/>
    </row>
    <row r="113" spans="1:14" s="48" customFormat="1" ht="12" customHeight="1">
      <c r="A113" s="47"/>
      <c r="B113" s="48" t="s">
        <v>158</v>
      </c>
    </row>
    <row r="114" spans="1:14" s="48" customFormat="1" ht="12" customHeight="1" thickBot="1">
      <c r="A114" s="47"/>
      <c r="B114" s="47"/>
      <c r="D114" s="47"/>
      <c r="E114" s="47"/>
      <c r="F114" s="47"/>
      <c r="G114" s="47"/>
      <c r="H114" s="49" t="s">
        <v>3</v>
      </c>
    </row>
    <row r="115" spans="1:14" s="48" customFormat="1" ht="12" customHeight="1">
      <c r="A115" s="50"/>
      <c r="B115" s="51"/>
      <c r="C115" s="143"/>
      <c r="D115" s="303" t="s">
        <v>133</v>
      </c>
      <c r="E115" s="304"/>
      <c r="F115" s="304"/>
      <c r="G115" s="304"/>
      <c r="H115" s="260" t="s">
        <v>132</v>
      </c>
    </row>
    <row r="116" spans="1:14" s="48" customFormat="1" ht="12" customHeight="1">
      <c r="A116" s="54"/>
      <c r="B116" s="55"/>
      <c r="C116" s="144"/>
      <c r="D116" s="145"/>
      <c r="E116" s="145"/>
      <c r="F116" s="145"/>
      <c r="G116" s="151"/>
      <c r="H116" s="306"/>
    </row>
    <row r="117" spans="1:14" s="48" customFormat="1" ht="12" customHeight="1">
      <c r="A117" s="58"/>
      <c r="B117" s="59"/>
      <c r="C117" s="144" t="s">
        <v>11</v>
      </c>
      <c r="D117" s="314" t="s">
        <v>134</v>
      </c>
      <c r="E117" s="314" t="s">
        <v>135</v>
      </c>
      <c r="F117" s="314" t="s">
        <v>136</v>
      </c>
      <c r="G117" s="315" t="s">
        <v>137</v>
      </c>
      <c r="H117" s="306"/>
    </row>
    <row r="118" spans="1:14" s="48" customFormat="1" ht="12" customHeight="1">
      <c r="A118" s="54"/>
      <c r="B118" s="55"/>
      <c r="C118" s="144"/>
      <c r="D118" s="314"/>
      <c r="E118" s="314"/>
      <c r="F118" s="314"/>
      <c r="G118" s="315"/>
      <c r="H118" s="306"/>
    </row>
    <row r="119" spans="1:14" s="48" customFormat="1" ht="12" customHeight="1" thickBot="1">
      <c r="A119" s="60"/>
      <c r="B119" s="61"/>
      <c r="C119" s="150"/>
      <c r="D119" s="146"/>
      <c r="E119" s="146"/>
      <c r="F119" s="146"/>
      <c r="G119" s="152"/>
      <c r="H119" s="307"/>
    </row>
    <row r="120" spans="1:14" s="48" customFormat="1" ht="12" customHeight="1">
      <c r="A120" s="35" t="s">
        <v>121</v>
      </c>
      <c r="B120" s="36"/>
      <c r="C120" s="117">
        <v>22578</v>
      </c>
      <c r="D120" s="113">
        <v>9847</v>
      </c>
      <c r="E120" s="113">
        <v>4430</v>
      </c>
      <c r="F120" s="113">
        <v>4892</v>
      </c>
      <c r="G120" s="153">
        <v>525</v>
      </c>
      <c r="H120" s="118">
        <v>12731</v>
      </c>
    </row>
    <row r="121" spans="1:14" s="48" customFormat="1" ht="12" customHeight="1">
      <c r="A121" s="37" t="s">
        <v>8</v>
      </c>
      <c r="B121" s="38"/>
      <c r="C121" s="110">
        <v>28241</v>
      </c>
      <c r="D121" s="115">
        <v>9705</v>
      </c>
      <c r="E121" s="115">
        <v>4279</v>
      </c>
      <c r="F121" s="115">
        <v>4864</v>
      </c>
      <c r="G121" s="154">
        <v>562</v>
      </c>
      <c r="H121" s="119">
        <v>18536</v>
      </c>
    </row>
    <row r="122" spans="1:14" s="48" customFormat="1" ht="12" customHeight="1" thickBot="1">
      <c r="A122" s="40" t="s">
        <v>122</v>
      </c>
      <c r="B122" s="41"/>
      <c r="C122" s="93">
        <f t="shared" ref="C122:H122" si="10">C120/C121*100-100</f>
        <v>-20.052406076272092</v>
      </c>
      <c r="D122" s="93">
        <f t="shared" si="10"/>
        <v>1.4631633178773882</v>
      </c>
      <c r="E122" s="93">
        <f t="shared" si="10"/>
        <v>3.5288618836176795</v>
      </c>
      <c r="F122" s="93">
        <f t="shared" si="10"/>
        <v>0.57565789473683537</v>
      </c>
      <c r="G122" s="103">
        <f t="shared" si="10"/>
        <v>-6.5836298932384238</v>
      </c>
      <c r="H122" s="94">
        <f t="shared" si="10"/>
        <v>-31.317436340094957</v>
      </c>
    </row>
    <row r="123" spans="1:14" s="48" customFormat="1" ht="12" customHeight="1">
      <c r="A123" s="47"/>
      <c r="B123" s="47"/>
    </row>
    <row r="124" spans="1:14" ht="12" customHeight="1">
      <c r="A124" s="2"/>
      <c r="C124" s="2"/>
      <c r="D124" s="2"/>
      <c r="E124" s="2"/>
      <c r="F124" s="2"/>
      <c r="G124" s="2"/>
      <c r="H124" s="2"/>
      <c r="I124" s="2"/>
      <c r="J124" s="2"/>
      <c r="K124" s="48"/>
      <c r="L124" s="48"/>
      <c r="M124" s="48"/>
      <c r="N124" s="48"/>
    </row>
    <row r="125" spans="1:14" ht="12" customHeight="1">
      <c r="A125" s="47"/>
      <c r="B125" s="48" t="s">
        <v>159</v>
      </c>
      <c r="C125" s="48"/>
      <c r="D125" s="48"/>
      <c r="E125" s="48"/>
      <c r="F125" s="48"/>
      <c r="G125" s="48"/>
      <c r="H125" s="48"/>
      <c r="I125" s="2"/>
      <c r="J125" s="2"/>
      <c r="K125" s="48"/>
      <c r="L125" s="48"/>
      <c r="M125" s="48"/>
      <c r="N125" s="48"/>
    </row>
    <row r="126" spans="1:14" ht="12" customHeight="1" thickBot="1">
      <c r="A126" s="47"/>
      <c r="B126" s="47"/>
      <c r="C126" s="48"/>
      <c r="D126" s="47"/>
      <c r="E126" s="47"/>
      <c r="F126" s="47"/>
      <c r="G126" s="47"/>
      <c r="I126" s="49" t="s">
        <v>3</v>
      </c>
      <c r="J126" s="2"/>
      <c r="K126" s="48"/>
      <c r="L126" s="48"/>
      <c r="M126" s="48"/>
      <c r="N126" s="48"/>
    </row>
    <row r="127" spans="1:14" ht="12" customHeight="1">
      <c r="A127" s="50"/>
      <c r="B127" s="51"/>
      <c r="C127" s="143"/>
      <c r="D127" s="303" t="s">
        <v>139</v>
      </c>
      <c r="E127" s="304"/>
      <c r="F127" s="304"/>
      <c r="G127" s="304"/>
      <c r="H127" s="305"/>
      <c r="I127" s="260" t="s">
        <v>138</v>
      </c>
      <c r="J127" s="2"/>
      <c r="K127" s="48"/>
      <c r="L127" s="48"/>
      <c r="M127" s="48"/>
      <c r="N127" s="48"/>
    </row>
    <row r="128" spans="1:14" ht="12" customHeight="1">
      <c r="A128" s="54"/>
      <c r="B128" s="55"/>
      <c r="C128" s="144"/>
      <c r="D128" s="308" t="s">
        <v>140</v>
      </c>
      <c r="E128" s="310" t="s">
        <v>141</v>
      </c>
      <c r="F128" s="310" t="s">
        <v>142</v>
      </c>
      <c r="G128" s="310" t="s">
        <v>143</v>
      </c>
      <c r="H128" s="312" t="s">
        <v>144</v>
      </c>
      <c r="I128" s="306"/>
      <c r="J128" s="2"/>
      <c r="K128" s="48"/>
      <c r="L128" s="48"/>
      <c r="M128" s="48"/>
      <c r="N128" s="48"/>
    </row>
    <row r="129" spans="1:15" ht="12" customHeight="1">
      <c r="A129" s="58"/>
      <c r="B129" s="59"/>
      <c r="C129" s="144" t="s">
        <v>129</v>
      </c>
      <c r="D129" s="308"/>
      <c r="E129" s="310"/>
      <c r="F129" s="310"/>
      <c r="G129" s="310"/>
      <c r="H129" s="312"/>
      <c r="I129" s="306"/>
      <c r="J129" s="2"/>
      <c r="K129" s="48"/>
      <c r="L129" s="48"/>
      <c r="M129" s="48"/>
      <c r="N129" s="48"/>
    </row>
    <row r="130" spans="1:15" ht="12" customHeight="1">
      <c r="A130" s="54"/>
      <c r="B130" s="55"/>
      <c r="C130" s="144"/>
      <c r="D130" s="308"/>
      <c r="E130" s="310"/>
      <c r="F130" s="310"/>
      <c r="G130" s="310"/>
      <c r="H130" s="312"/>
      <c r="I130" s="306"/>
      <c r="J130" s="2"/>
      <c r="K130" s="48"/>
      <c r="L130" s="48"/>
      <c r="M130" s="48"/>
      <c r="N130" s="48"/>
    </row>
    <row r="131" spans="1:15" ht="12" customHeight="1" thickBot="1">
      <c r="A131" s="60"/>
      <c r="B131" s="61"/>
      <c r="C131" s="150"/>
      <c r="D131" s="309"/>
      <c r="E131" s="311"/>
      <c r="F131" s="311"/>
      <c r="G131" s="311"/>
      <c r="H131" s="313"/>
      <c r="I131" s="307"/>
      <c r="J131" s="2"/>
      <c r="K131" s="48"/>
      <c r="L131" s="48"/>
      <c r="M131" s="48"/>
      <c r="N131" s="48"/>
    </row>
    <row r="132" spans="1:15" ht="12" customHeight="1" thickBot="1">
      <c r="A132" s="155" t="s">
        <v>121</v>
      </c>
      <c r="B132" s="156"/>
      <c r="C132" s="157">
        <v>22578</v>
      </c>
      <c r="D132" s="158">
        <v>9970</v>
      </c>
      <c r="E132" s="158">
        <v>9133</v>
      </c>
      <c r="F132" s="158">
        <v>2748</v>
      </c>
      <c r="G132" s="159">
        <v>540</v>
      </c>
      <c r="H132" s="160">
        <v>1187</v>
      </c>
      <c r="I132" s="161">
        <v>12608</v>
      </c>
      <c r="J132" s="2"/>
      <c r="K132" s="48"/>
      <c r="L132" s="48"/>
      <c r="M132" s="48"/>
      <c r="N132" s="48"/>
    </row>
    <row r="133" spans="1:15" ht="12" customHeight="1">
      <c r="A133" s="42"/>
      <c r="B133" s="42"/>
      <c r="C133" s="140"/>
      <c r="D133" s="140"/>
      <c r="E133" s="140"/>
      <c r="F133" s="140"/>
      <c r="G133" s="140"/>
      <c r="H133" s="140"/>
      <c r="I133" s="2"/>
      <c r="J133" s="2"/>
      <c r="K133" s="48"/>
      <c r="L133" s="48"/>
      <c r="M133" s="48"/>
      <c r="N133" s="48"/>
    </row>
    <row r="134" spans="1:15" ht="12" customHeight="1">
      <c r="A134" s="42"/>
      <c r="B134" s="42"/>
      <c r="C134" s="140"/>
      <c r="D134" s="140"/>
      <c r="E134" s="140"/>
      <c r="F134" s="140"/>
      <c r="G134" s="140"/>
      <c r="H134" s="140"/>
      <c r="I134" s="2"/>
      <c r="J134" s="2"/>
      <c r="K134" s="48"/>
      <c r="L134" s="48"/>
      <c r="M134" s="48"/>
      <c r="N134" s="48"/>
    </row>
    <row r="135" spans="1:15" ht="12" customHeight="1">
      <c r="A135" s="75"/>
      <c r="B135" s="48" t="s">
        <v>160</v>
      </c>
      <c r="C135" s="48"/>
      <c r="D135" s="48"/>
      <c r="E135" s="48"/>
      <c r="F135" s="48"/>
      <c r="G135" s="48"/>
      <c r="H135" s="48"/>
      <c r="I135" s="48"/>
      <c r="J135" s="48"/>
      <c r="K135" s="47"/>
      <c r="L135" s="48"/>
      <c r="M135" s="48"/>
      <c r="N135" s="48"/>
    </row>
    <row r="136" spans="1:15" ht="12" customHeight="1" thickBot="1">
      <c r="A136" s="47"/>
      <c r="B136" s="47"/>
      <c r="C136" s="48"/>
      <c r="D136" s="47"/>
      <c r="E136" s="47"/>
      <c r="F136" s="47"/>
      <c r="G136" s="47"/>
      <c r="H136" s="47"/>
      <c r="I136" s="47"/>
      <c r="J136" s="47"/>
      <c r="K136" s="49"/>
      <c r="L136" s="48"/>
      <c r="M136" s="47"/>
      <c r="N136" s="47"/>
      <c r="O136" s="49" t="s">
        <v>3</v>
      </c>
    </row>
    <row r="137" spans="1:15" ht="12" customHeight="1">
      <c r="A137" s="50"/>
      <c r="B137" s="51"/>
      <c r="C137" s="238" t="s">
        <v>161</v>
      </c>
      <c r="D137" s="301" t="s">
        <v>163</v>
      </c>
      <c r="E137" s="338"/>
      <c r="F137" s="338"/>
      <c r="G137" s="338"/>
      <c r="H137" s="338"/>
      <c r="I137" s="338"/>
      <c r="J137" s="338"/>
      <c r="K137" s="338"/>
      <c r="L137" s="338"/>
      <c r="M137" s="338"/>
      <c r="N137" s="302"/>
      <c r="O137" s="250" t="s">
        <v>174</v>
      </c>
    </row>
    <row r="138" spans="1:15" ht="12" customHeight="1">
      <c r="A138" s="54"/>
      <c r="B138" s="55"/>
      <c r="C138" s="239"/>
      <c r="D138" s="56"/>
      <c r="E138" s="339" t="s">
        <v>164</v>
      </c>
      <c r="F138" s="340"/>
      <c r="G138" s="340"/>
      <c r="H138" s="340"/>
      <c r="I138" s="340"/>
      <c r="J138" s="340"/>
      <c r="K138" s="340"/>
      <c r="L138" s="340"/>
      <c r="M138" s="341"/>
      <c r="N138" s="245" t="s">
        <v>172</v>
      </c>
      <c r="O138" s="251"/>
    </row>
    <row r="139" spans="1:15" ht="12" customHeight="1">
      <c r="A139" s="58"/>
      <c r="B139" s="59"/>
      <c r="C139" s="239"/>
      <c r="D139" s="56" t="s">
        <v>162</v>
      </c>
      <c r="E139" s="56"/>
      <c r="F139" s="56"/>
      <c r="G139" s="81"/>
      <c r="H139" s="81"/>
      <c r="I139" s="81"/>
      <c r="J139" s="81"/>
      <c r="K139" s="211"/>
      <c r="L139" s="225"/>
      <c r="M139" s="56"/>
      <c r="N139" s="245"/>
      <c r="O139" s="251"/>
    </row>
    <row r="140" spans="1:15" ht="12" customHeight="1">
      <c r="A140" s="54"/>
      <c r="B140" s="55"/>
      <c r="C140" s="239"/>
      <c r="D140" s="83"/>
      <c r="E140" s="56" t="s">
        <v>165</v>
      </c>
      <c r="F140" s="56" t="s">
        <v>166</v>
      </c>
      <c r="G140" s="81" t="s">
        <v>167</v>
      </c>
      <c r="H140" s="81" t="s">
        <v>168</v>
      </c>
      <c r="I140" s="81" t="s">
        <v>169</v>
      </c>
      <c r="J140" s="81" t="s">
        <v>170</v>
      </c>
      <c r="K140" s="211" t="s">
        <v>171</v>
      </c>
      <c r="L140" s="56" t="s">
        <v>176</v>
      </c>
      <c r="M140" s="56" t="s">
        <v>173</v>
      </c>
      <c r="N140" s="245"/>
      <c r="O140" s="251"/>
    </row>
    <row r="141" spans="1:15" ht="12" customHeight="1" thickBot="1">
      <c r="A141" s="60"/>
      <c r="B141" s="61"/>
      <c r="C141" s="240"/>
      <c r="D141" s="85"/>
      <c r="E141" s="85"/>
      <c r="F141" s="85"/>
      <c r="G141" s="86"/>
      <c r="H141" s="86"/>
      <c r="I141" s="86"/>
      <c r="J141" s="86"/>
      <c r="K141" s="213"/>
      <c r="L141" s="85"/>
      <c r="M141" s="85"/>
      <c r="N141" s="246"/>
      <c r="O141" s="252"/>
    </row>
    <row r="142" spans="1:15" ht="12" customHeight="1" thickBot="1">
      <c r="A142" s="155" t="s">
        <v>175</v>
      </c>
      <c r="B142" s="156"/>
      <c r="C142" s="162">
        <v>22578</v>
      </c>
      <c r="D142" s="162">
        <v>258</v>
      </c>
      <c r="E142" s="162">
        <v>181</v>
      </c>
      <c r="F142" s="162">
        <v>112</v>
      </c>
      <c r="G142" s="163">
        <v>28</v>
      </c>
      <c r="H142" s="163">
        <v>11</v>
      </c>
      <c r="I142" s="163">
        <v>9</v>
      </c>
      <c r="J142" s="163">
        <v>2</v>
      </c>
      <c r="K142" s="224">
        <v>1</v>
      </c>
      <c r="L142" s="162">
        <v>3</v>
      </c>
      <c r="M142" s="162">
        <v>15</v>
      </c>
      <c r="N142" s="162">
        <v>77</v>
      </c>
      <c r="O142" s="164">
        <v>22320</v>
      </c>
    </row>
    <row r="143" spans="1:15" ht="12" customHeight="1">
      <c r="A143" s="2"/>
      <c r="C143" s="117"/>
      <c r="D143" s="117"/>
      <c r="E143" s="117"/>
      <c r="F143" s="117"/>
      <c r="G143" s="226"/>
      <c r="H143" s="226"/>
      <c r="I143" s="226"/>
      <c r="J143" s="226"/>
      <c r="K143" s="226"/>
      <c r="L143" s="117"/>
      <c r="M143" s="117"/>
      <c r="N143" s="117"/>
      <c r="O143" s="117"/>
    </row>
    <row r="144" spans="1:15" ht="12" customHeight="1">
      <c r="A144" s="47"/>
      <c r="B144" s="47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29" ht="12" customHeight="1">
      <c r="A145" s="75"/>
      <c r="B145" s="48" t="s">
        <v>177</v>
      </c>
      <c r="C145" s="48"/>
      <c r="D145" s="48"/>
      <c r="E145" s="48"/>
      <c r="F145" s="48"/>
      <c r="G145" s="48"/>
      <c r="H145" s="48"/>
      <c r="I145" s="48"/>
      <c r="J145" s="48"/>
      <c r="K145" s="47"/>
      <c r="L145" s="48"/>
      <c r="M145" s="48"/>
      <c r="N145" s="48"/>
    </row>
    <row r="146" spans="1:29" ht="12" customHeight="1" thickBot="1">
      <c r="A146" s="47"/>
      <c r="B146" s="47"/>
      <c r="C146" s="48"/>
      <c r="D146" s="47"/>
      <c r="E146" s="47"/>
      <c r="F146" s="47"/>
      <c r="G146" s="47"/>
      <c r="H146" s="47"/>
      <c r="I146" s="47"/>
      <c r="J146" s="47"/>
      <c r="K146" s="49"/>
      <c r="L146" s="48"/>
      <c r="M146" s="47"/>
      <c r="N146" s="47"/>
      <c r="O146" s="49" t="s">
        <v>3</v>
      </c>
    </row>
    <row r="147" spans="1:29" ht="12" customHeight="1">
      <c r="A147" s="50"/>
      <c r="B147" s="51"/>
      <c r="C147" s="238" t="s">
        <v>161</v>
      </c>
      <c r="D147" s="301" t="s">
        <v>163</v>
      </c>
      <c r="E147" s="338"/>
      <c r="F147" s="338"/>
      <c r="G147" s="338"/>
      <c r="H147" s="338"/>
      <c r="I147" s="338"/>
      <c r="J147" s="338"/>
      <c r="K147" s="338"/>
      <c r="L147" s="338"/>
      <c r="M147" s="338"/>
      <c r="N147" s="302"/>
      <c r="O147" s="250" t="s">
        <v>174</v>
      </c>
    </row>
    <row r="148" spans="1:29" ht="12" customHeight="1">
      <c r="A148" s="54"/>
      <c r="B148" s="55"/>
      <c r="C148" s="239"/>
      <c r="D148" s="56"/>
      <c r="E148" s="339" t="s">
        <v>222</v>
      </c>
      <c r="F148" s="340"/>
      <c r="G148" s="340"/>
      <c r="H148" s="340"/>
      <c r="I148" s="340"/>
      <c r="J148" s="340"/>
      <c r="K148" s="340"/>
      <c r="L148" s="340"/>
      <c r="M148" s="341"/>
      <c r="N148" s="245" t="s">
        <v>223</v>
      </c>
      <c r="O148" s="251"/>
    </row>
    <row r="149" spans="1:29" ht="12" customHeight="1">
      <c r="A149" s="58"/>
      <c r="B149" s="59"/>
      <c r="C149" s="239"/>
      <c r="D149" s="56" t="s">
        <v>162</v>
      </c>
      <c r="E149" s="56"/>
      <c r="F149" s="56"/>
      <c r="G149" s="81"/>
      <c r="H149" s="81"/>
      <c r="I149" s="81"/>
      <c r="J149" s="81"/>
      <c r="K149" s="211"/>
      <c r="L149" s="225"/>
      <c r="M149" s="56"/>
      <c r="N149" s="245"/>
      <c r="O149" s="251"/>
    </row>
    <row r="150" spans="1:29" ht="12" customHeight="1">
      <c r="A150" s="54"/>
      <c r="B150" s="55"/>
      <c r="C150" s="239"/>
      <c r="D150" s="83"/>
      <c r="E150" s="56" t="s">
        <v>165</v>
      </c>
      <c r="F150" s="56" t="s">
        <v>166</v>
      </c>
      <c r="G150" s="81" t="s">
        <v>167</v>
      </c>
      <c r="H150" s="81" t="s">
        <v>168</v>
      </c>
      <c r="I150" s="81" t="s">
        <v>169</v>
      </c>
      <c r="J150" s="81" t="s">
        <v>170</v>
      </c>
      <c r="K150" s="211" t="s">
        <v>171</v>
      </c>
      <c r="L150" s="56" t="s">
        <v>176</v>
      </c>
      <c r="M150" s="56" t="s">
        <v>173</v>
      </c>
      <c r="N150" s="245"/>
      <c r="O150" s="251"/>
    </row>
    <row r="151" spans="1:29" ht="12" customHeight="1" thickBot="1">
      <c r="A151" s="60"/>
      <c r="B151" s="61"/>
      <c r="C151" s="240"/>
      <c r="D151" s="85"/>
      <c r="E151" s="85"/>
      <c r="F151" s="85"/>
      <c r="G151" s="86"/>
      <c r="H151" s="86"/>
      <c r="I151" s="86"/>
      <c r="J151" s="86"/>
      <c r="K151" s="213"/>
      <c r="L151" s="85"/>
      <c r="M151" s="85"/>
      <c r="N151" s="246"/>
      <c r="O151" s="252"/>
    </row>
    <row r="152" spans="1:29" ht="12" customHeight="1" thickBot="1">
      <c r="A152" s="155" t="s">
        <v>175</v>
      </c>
      <c r="B152" s="156"/>
      <c r="C152" s="162">
        <v>22578</v>
      </c>
      <c r="D152" s="162">
        <v>26</v>
      </c>
      <c r="E152" s="162">
        <v>17</v>
      </c>
      <c r="F152" s="162">
        <v>14</v>
      </c>
      <c r="G152" s="163">
        <v>1</v>
      </c>
      <c r="H152" s="163">
        <v>1</v>
      </c>
      <c r="I152" s="163">
        <v>1</v>
      </c>
      <c r="J152" s="163" t="s">
        <v>178</v>
      </c>
      <c r="K152" s="224" t="s">
        <v>178</v>
      </c>
      <c r="L152" s="162" t="s">
        <v>178</v>
      </c>
      <c r="M152" s="162" t="s">
        <v>178</v>
      </c>
      <c r="N152" s="162">
        <v>9</v>
      </c>
      <c r="O152" s="164">
        <v>22552</v>
      </c>
    </row>
    <row r="153" spans="1:29" ht="12" customHeight="1">
      <c r="A153" s="47"/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29" ht="12" customHeight="1">
      <c r="A154" s="47"/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29" s="48" customFormat="1" ht="12" customHeight="1">
      <c r="A155" s="47"/>
      <c r="B155" s="48" t="s">
        <v>152</v>
      </c>
    </row>
    <row r="156" spans="1:29" ht="12" customHeight="1" thickBot="1">
      <c r="A156" s="47"/>
      <c r="B156" s="47"/>
      <c r="C156" s="48"/>
      <c r="D156" s="48"/>
      <c r="E156" s="48"/>
      <c r="F156" s="48"/>
      <c r="G156" s="48"/>
      <c r="J156" s="48"/>
      <c r="K156" s="49"/>
      <c r="L156" s="49" t="s">
        <v>3</v>
      </c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</row>
    <row r="157" spans="1:29" ht="12" customHeight="1">
      <c r="A157" s="50"/>
      <c r="B157" s="51"/>
      <c r="C157" s="238" t="s">
        <v>9</v>
      </c>
      <c r="D157" s="303" t="s">
        <v>126</v>
      </c>
      <c r="E157" s="304"/>
      <c r="F157" s="304"/>
      <c r="G157" s="305"/>
      <c r="H157" s="342" t="s">
        <v>127</v>
      </c>
      <c r="I157" s="342"/>
      <c r="J157" s="342"/>
      <c r="K157" s="303"/>
      <c r="L157" s="250" t="s">
        <v>217</v>
      </c>
      <c r="M157" s="47"/>
      <c r="N157" s="47"/>
      <c r="O157" s="47"/>
      <c r="P157" s="47"/>
    </row>
    <row r="158" spans="1:29" s="48" customFormat="1" ht="12" customHeight="1">
      <c r="A158" s="54"/>
      <c r="B158" s="55"/>
      <c r="C158" s="239"/>
      <c r="D158" s="318" t="s">
        <v>14</v>
      </c>
      <c r="E158" s="319" t="s">
        <v>123</v>
      </c>
      <c r="F158" s="104"/>
      <c r="G158" s="316" t="s">
        <v>124</v>
      </c>
      <c r="H158" s="318" t="s">
        <v>14</v>
      </c>
      <c r="I158" s="320" t="s">
        <v>218</v>
      </c>
      <c r="J158" s="104"/>
      <c r="K158" s="316" t="s">
        <v>219</v>
      </c>
      <c r="L158" s="251"/>
      <c r="M158" s="47"/>
      <c r="N158" s="47"/>
      <c r="O158" s="47"/>
      <c r="P158" s="47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s="48" customFormat="1" ht="12" customHeight="1">
      <c r="A159" s="58"/>
      <c r="B159" s="59"/>
      <c r="C159" s="239"/>
      <c r="D159" s="318"/>
      <c r="E159" s="318"/>
      <c r="F159" s="316" t="s">
        <v>125</v>
      </c>
      <c r="G159" s="316"/>
      <c r="H159" s="318"/>
      <c r="I159" s="316"/>
      <c r="J159" s="316" t="s">
        <v>125</v>
      </c>
      <c r="K159" s="316"/>
      <c r="L159" s="251"/>
      <c r="M159" s="47"/>
      <c r="N159" s="47"/>
      <c r="O159" s="47"/>
      <c r="P159" s="47"/>
    </row>
    <row r="160" spans="1:29" s="48" customFormat="1" ht="12" customHeight="1">
      <c r="A160" s="54"/>
      <c r="B160" s="55"/>
      <c r="C160" s="239"/>
      <c r="D160" s="318"/>
      <c r="E160" s="318"/>
      <c r="F160" s="316"/>
      <c r="G160" s="316"/>
      <c r="H160" s="318"/>
      <c r="I160" s="316"/>
      <c r="J160" s="316"/>
      <c r="K160" s="316"/>
      <c r="L160" s="251"/>
      <c r="M160" s="47"/>
      <c r="N160" s="47"/>
      <c r="O160" s="47"/>
      <c r="P160" s="47"/>
    </row>
    <row r="161" spans="1:19" s="48" customFormat="1" ht="12" customHeight="1" thickBot="1">
      <c r="A161" s="60"/>
      <c r="B161" s="61"/>
      <c r="C161" s="240"/>
      <c r="D161" s="318"/>
      <c r="E161" s="318"/>
      <c r="F161" s="316"/>
      <c r="G161" s="316"/>
      <c r="H161" s="318"/>
      <c r="I161" s="316"/>
      <c r="J161" s="316"/>
      <c r="K161" s="317"/>
      <c r="L161" s="252"/>
      <c r="M161" s="47"/>
      <c r="N161" s="47"/>
      <c r="O161" s="47"/>
      <c r="P161" s="47"/>
    </row>
    <row r="162" spans="1:19" s="48" customFormat="1" ht="12" customHeight="1">
      <c r="A162" s="35" t="s">
        <v>121</v>
      </c>
      <c r="B162" s="36"/>
      <c r="C162" s="89">
        <v>21576</v>
      </c>
      <c r="D162" s="89">
        <v>14539</v>
      </c>
      <c r="E162" s="89">
        <v>6049</v>
      </c>
      <c r="F162" s="95">
        <v>5173</v>
      </c>
      <c r="G162" s="95">
        <v>8490</v>
      </c>
      <c r="H162" s="105">
        <v>7037</v>
      </c>
      <c r="I162" s="106">
        <v>2220</v>
      </c>
      <c r="J162" s="107">
        <v>917</v>
      </c>
      <c r="K162" s="110">
        <v>4817</v>
      </c>
      <c r="L162" s="97">
        <v>13307</v>
      </c>
    </row>
    <row r="163" spans="1:19" s="48" customFormat="1" ht="12" customHeight="1">
      <c r="A163" s="37" t="s">
        <v>8</v>
      </c>
      <c r="B163" s="38"/>
      <c r="C163" s="91">
        <v>27233</v>
      </c>
      <c r="D163" s="108"/>
      <c r="E163" s="91">
        <v>7698</v>
      </c>
      <c r="F163" s="91">
        <v>6623</v>
      </c>
      <c r="G163" s="108"/>
      <c r="H163" s="109"/>
      <c r="I163" s="110">
        <v>4065</v>
      </c>
      <c r="J163" s="102">
        <v>1745</v>
      </c>
      <c r="K163" s="227"/>
      <c r="L163" s="92">
        <v>15470</v>
      </c>
    </row>
    <row r="164" spans="1:19" s="65" customFormat="1" ht="12" customHeight="1" thickBot="1">
      <c r="A164" s="40" t="s">
        <v>122</v>
      </c>
      <c r="B164" s="41"/>
      <c r="C164" s="93">
        <f>C162/C163*100-100</f>
        <v>-20.772592075790399</v>
      </c>
      <c r="D164" s="111"/>
      <c r="E164" s="93">
        <f>E162/E163*100-100</f>
        <v>-21.421148350220832</v>
      </c>
      <c r="F164" s="93">
        <f>F162/F163*100-100</f>
        <v>-21.893401781669937</v>
      </c>
      <c r="G164" s="111"/>
      <c r="H164" s="112"/>
      <c r="I164" s="103">
        <f>I162/I163*100-100</f>
        <v>-45.387453874538743</v>
      </c>
      <c r="J164" s="103">
        <f>J162/J163*100-100</f>
        <v>-47.449856733524356</v>
      </c>
      <c r="K164" s="228"/>
      <c r="L164" s="94">
        <f>L162/L163*100-100</f>
        <v>-13.981900452488688</v>
      </c>
    </row>
    <row r="165" spans="1:19" s="48" customFormat="1" ht="12" customHeight="1">
      <c r="A165" s="2"/>
      <c r="B165" s="2"/>
      <c r="C165" s="2"/>
      <c r="D165" s="2"/>
      <c r="E165" s="2"/>
      <c r="F165" s="2"/>
      <c r="G165" s="2"/>
      <c r="H165" s="2"/>
    </row>
    <row r="166" spans="1:19" s="48" customFormat="1" ht="12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9" s="48" customFormat="1" ht="12" customHeight="1">
      <c r="A167" s="47"/>
      <c r="B167" s="48" t="s">
        <v>179</v>
      </c>
      <c r="K167" s="47"/>
      <c r="L167" s="47"/>
      <c r="M167" s="47"/>
    </row>
    <row r="168" spans="1:19" s="48" customFormat="1" ht="12" customHeight="1" thickBot="1">
      <c r="A168" s="47"/>
      <c r="B168" s="47"/>
      <c r="D168" s="47"/>
      <c r="E168" s="47"/>
      <c r="F168" s="47"/>
      <c r="G168" s="47"/>
      <c r="H168" s="47"/>
      <c r="I168" s="47"/>
      <c r="J168" s="47"/>
      <c r="K168" s="49"/>
      <c r="M168" s="47"/>
      <c r="N168" s="47"/>
      <c r="O168" s="47"/>
      <c r="P168" s="47"/>
      <c r="Q168" s="47"/>
      <c r="R168" s="49" t="s">
        <v>93</v>
      </c>
      <c r="S168" s="49"/>
    </row>
    <row r="169" spans="1:19" s="48" customFormat="1" ht="12" customHeight="1">
      <c r="A169" s="50"/>
      <c r="B169" s="51"/>
      <c r="C169" s="247" t="s">
        <v>94</v>
      </c>
      <c r="D169" s="257" t="s">
        <v>95</v>
      </c>
      <c r="E169" s="254" t="s">
        <v>96</v>
      </c>
      <c r="F169" s="300" t="s">
        <v>97</v>
      </c>
      <c r="G169" s="254" t="s">
        <v>98</v>
      </c>
      <c r="H169" s="254" t="s">
        <v>99</v>
      </c>
      <c r="I169" s="254" t="s">
        <v>100</v>
      </c>
      <c r="J169" s="254" t="s">
        <v>101</v>
      </c>
      <c r="K169" s="257" t="s">
        <v>102</v>
      </c>
      <c r="L169" s="247" t="s">
        <v>103</v>
      </c>
      <c r="M169" s="257" t="s">
        <v>104</v>
      </c>
      <c r="N169" s="254" t="s">
        <v>105</v>
      </c>
      <c r="O169" s="300" t="s">
        <v>106</v>
      </c>
      <c r="P169" s="254" t="s">
        <v>107</v>
      </c>
      <c r="Q169" s="254" t="s">
        <v>108</v>
      </c>
      <c r="R169" s="329" t="s">
        <v>109</v>
      </c>
      <c r="S169" s="332" t="s">
        <v>110</v>
      </c>
    </row>
    <row r="170" spans="1:19" s="48" customFormat="1" ht="12" customHeight="1">
      <c r="A170" s="54"/>
      <c r="B170" s="55"/>
      <c r="C170" s="248"/>
      <c r="D170" s="258"/>
      <c r="E170" s="255"/>
      <c r="F170" s="245"/>
      <c r="G170" s="255"/>
      <c r="H170" s="255"/>
      <c r="I170" s="255"/>
      <c r="J170" s="255"/>
      <c r="K170" s="258"/>
      <c r="L170" s="248"/>
      <c r="M170" s="258"/>
      <c r="N170" s="255"/>
      <c r="O170" s="245"/>
      <c r="P170" s="255"/>
      <c r="Q170" s="255"/>
      <c r="R170" s="330"/>
      <c r="S170" s="333"/>
    </row>
    <row r="171" spans="1:19" s="48" customFormat="1" ht="12" customHeight="1">
      <c r="A171" s="58"/>
      <c r="B171" s="59"/>
      <c r="C171" s="248"/>
      <c r="D171" s="258"/>
      <c r="E171" s="255"/>
      <c r="F171" s="245"/>
      <c r="G171" s="255"/>
      <c r="H171" s="255"/>
      <c r="I171" s="255"/>
      <c r="J171" s="255"/>
      <c r="K171" s="258"/>
      <c r="L171" s="248"/>
      <c r="M171" s="258"/>
      <c r="N171" s="255"/>
      <c r="O171" s="245"/>
      <c r="P171" s="255"/>
      <c r="Q171" s="255"/>
      <c r="R171" s="330"/>
      <c r="S171" s="333"/>
    </row>
    <row r="172" spans="1:19" s="48" customFormat="1" ht="12" customHeight="1">
      <c r="A172" s="54"/>
      <c r="B172" s="55"/>
      <c r="C172" s="248"/>
      <c r="D172" s="258"/>
      <c r="E172" s="255"/>
      <c r="F172" s="245"/>
      <c r="G172" s="255"/>
      <c r="H172" s="255"/>
      <c r="I172" s="255"/>
      <c r="J172" s="255"/>
      <c r="K172" s="258"/>
      <c r="L172" s="248"/>
      <c r="M172" s="258"/>
      <c r="N172" s="255"/>
      <c r="O172" s="245"/>
      <c r="P172" s="255"/>
      <c r="Q172" s="255"/>
      <c r="R172" s="330"/>
      <c r="S172" s="333"/>
    </row>
    <row r="173" spans="1:19" s="48" customFormat="1" ht="12" customHeight="1" thickBot="1">
      <c r="A173" s="60"/>
      <c r="B173" s="61"/>
      <c r="C173" s="249"/>
      <c r="D173" s="259"/>
      <c r="E173" s="256"/>
      <c r="F173" s="246"/>
      <c r="G173" s="256"/>
      <c r="H173" s="256"/>
      <c r="I173" s="256"/>
      <c r="J173" s="256"/>
      <c r="K173" s="259"/>
      <c r="L173" s="249"/>
      <c r="M173" s="259"/>
      <c r="N173" s="256"/>
      <c r="O173" s="246"/>
      <c r="P173" s="256"/>
      <c r="Q173" s="256"/>
      <c r="R173" s="331"/>
      <c r="S173" s="334"/>
    </row>
    <row r="174" spans="1:19" s="48" customFormat="1" ht="12" customHeight="1">
      <c r="A174" s="35" t="s">
        <v>121</v>
      </c>
      <c r="B174" s="36"/>
      <c r="C174" s="98">
        <v>30109</v>
      </c>
      <c r="D174" s="98">
        <v>10</v>
      </c>
      <c r="E174" s="98">
        <v>89</v>
      </c>
      <c r="F174" s="98">
        <v>240</v>
      </c>
      <c r="G174" s="98">
        <v>375</v>
      </c>
      <c r="H174" s="98">
        <v>700</v>
      </c>
      <c r="I174" s="98">
        <v>1003</v>
      </c>
      <c r="J174" s="98">
        <v>1268</v>
      </c>
      <c r="K174" s="99">
        <v>1135</v>
      </c>
      <c r="L174" s="98">
        <v>1334</v>
      </c>
      <c r="M174" s="98">
        <v>2593</v>
      </c>
      <c r="N174" s="98">
        <v>4798</v>
      </c>
      <c r="O174" s="98">
        <v>7169</v>
      </c>
      <c r="P174" s="98">
        <v>5447</v>
      </c>
      <c r="Q174" s="98">
        <v>2505</v>
      </c>
      <c r="R174" s="99">
        <v>1443</v>
      </c>
      <c r="S174" s="100">
        <v>67.5</v>
      </c>
    </row>
    <row r="175" spans="1:19" s="48" customFormat="1" ht="12" customHeight="1" thickBot="1">
      <c r="A175" s="37" t="s">
        <v>8</v>
      </c>
      <c r="B175" s="38"/>
      <c r="C175" s="91">
        <v>39034</v>
      </c>
      <c r="D175" s="91">
        <v>6</v>
      </c>
      <c r="E175" s="91">
        <v>129</v>
      </c>
      <c r="F175" s="101">
        <v>318</v>
      </c>
      <c r="G175" s="91">
        <v>579</v>
      </c>
      <c r="H175" s="91">
        <v>906</v>
      </c>
      <c r="I175" s="91">
        <v>1127</v>
      </c>
      <c r="J175" s="91">
        <v>1040</v>
      </c>
      <c r="K175" s="102">
        <v>1238</v>
      </c>
      <c r="L175" s="91">
        <v>2379</v>
      </c>
      <c r="M175" s="91">
        <v>4667</v>
      </c>
      <c r="N175" s="91">
        <v>8427</v>
      </c>
      <c r="O175" s="101">
        <v>7601</v>
      </c>
      <c r="P175" s="91">
        <v>4945</v>
      </c>
      <c r="Q175" s="91">
        <v>3743</v>
      </c>
      <c r="R175" s="102">
        <v>1929</v>
      </c>
      <c r="S175" s="142">
        <v>67.040000000000006</v>
      </c>
    </row>
    <row r="176" spans="1:19" s="65" customFormat="1" ht="12" customHeight="1" thickBot="1">
      <c r="A176" s="40" t="s">
        <v>122</v>
      </c>
      <c r="B176" s="41"/>
      <c r="C176" s="93">
        <f t="shared" ref="C176:K176" si="11">C174/C175*100-100</f>
        <v>-22.864682072039756</v>
      </c>
      <c r="D176" s="93">
        <f t="shared" si="11"/>
        <v>66.666666666666686</v>
      </c>
      <c r="E176" s="93">
        <f t="shared" si="11"/>
        <v>-31.007751937984494</v>
      </c>
      <c r="F176" s="93">
        <f t="shared" si="11"/>
        <v>-24.528301886792448</v>
      </c>
      <c r="G176" s="93">
        <f t="shared" si="11"/>
        <v>-35.233160621761655</v>
      </c>
      <c r="H176" s="93">
        <f t="shared" si="11"/>
        <v>-22.737306843267106</v>
      </c>
      <c r="I176" s="93">
        <f t="shared" si="11"/>
        <v>-11.00266193433896</v>
      </c>
      <c r="J176" s="93">
        <f t="shared" si="11"/>
        <v>21.923076923076934</v>
      </c>
      <c r="K176" s="103">
        <f t="shared" si="11"/>
        <v>-8.3198707592891736</v>
      </c>
      <c r="L176" s="93">
        <f t="shared" ref="L176:R176" si="12">L174/L175*100-100</f>
        <v>-43.926019335855401</v>
      </c>
      <c r="M176" s="93">
        <f t="shared" si="12"/>
        <v>-44.439682879794297</v>
      </c>
      <c r="N176" s="93">
        <f t="shared" si="12"/>
        <v>-43.063961077489019</v>
      </c>
      <c r="O176" s="93">
        <f t="shared" si="12"/>
        <v>-5.6834627022760174</v>
      </c>
      <c r="P176" s="93">
        <f t="shared" si="12"/>
        <v>10.151668351870583</v>
      </c>
      <c r="Q176" s="93">
        <f t="shared" si="12"/>
        <v>-33.075073470478216</v>
      </c>
      <c r="R176" s="103">
        <f t="shared" si="12"/>
        <v>-25.194401244167963</v>
      </c>
      <c r="S176" s="206"/>
    </row>
    <row r="177" spans="1:26" s="48" customFormat="1" ht="12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26" s="48" customFormat="1" ht="12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26" s="65" customFormat="1" ht="12" customHeight="1">
      <c r="A179" s="47"/>
      <c r="B179" s="48" t="s">
        <v>180</v>
      </c>
      <c r="C179" s="48"/>
      <c r="D179" s="48"/>
      <c r="E179" s="48"/>
      <c r="F179" s="48"/>
      <c r="G179" s="48"/>
      <c r="H179" s="48"/>
      <c r="I179" s="48"/>
      <c r="J179" s="48"/>
      <c r="K179" s="48"/>
      <c r="L179" s="42"/>
    </row>
    <row r="180" spans="1:26" s="65" customFormat="1" ht="12" customHeight="1" thickBot="1">
      <c r="A180" s="47"/>
      <c r="B180" s="47"/>
      <c r="C180" s="48"/>
      <c r="D180" s="48"/>
      <c r="E180" s="48"/>
      <c r="F180" s="48"/>
      <c r="G180" s="48"/>
      <c r="H180" s="3"/>
      <c r="I180" s="3"/>
      <c r="J180" s="48"/>
      <c r="K180" s="49" t="s">
        <v>221</v>
      </c>
      <c r="L180" s="42"/>
    </row>
    <row r="181" spans="1:26" s="65" customFormat="1" ht="12" customHeight="1">
      <c r="A181" s="50"/>
      <c r="B181" s="51"/>
      <c r="C181" s="275" t="s">
        <v>162</v>
      </c>
      <c r="D181" s="276"/>
      <c r="E181" s="276"/>
      <c r="F181" s="275" t="s">
        <v>184</v>
      </c>
      <c r="G181" s="276"/>
      <c r="H181" s="276"/>
      <c r="I181" s="275" t="s">
        <v>185</v>
      </c>
      <c r="J181" s="276"/>
      <c r="K181" s="290"/>
      <c r="L181" s="42"/>
    </row>
    <row r="182" spans="1:26" s="65" customFormat="1" ht="12" customHeight="1">
      <c r="A182" s="54"/>
      <c r="B182" s="55"/>
      <c r="C182" s="284" t="s">
        <v>181</v>
      </c>
      <c r="D182" s="324" t="s">
        <v>182</v>
      </c>
      <c r="E182" s="167"/>
      <c r="F182" s="284" t="s">
        <v>181</v>
      </c>
      <c r="G182" s="324" t="s">
        <v>182</v>
      </c>
      <c r="H182" s="167"/>
      <c r="I182" s="284" t="s">
        <v>181</v>
      </c>
      <c r="J182" s="324" t="s">
        <v>182</v>
      </c>
      <c r="K182" s="168"/>
      <c r="L182" s="42"/>
    </row>
    <row r="183" spans="1:26" s="65" customFormat="1" ht="12" customHeight="1">
      <c r="A183" s="58"/>
      <c r="B183" s="59"/>
      <c r="C183" s="239"/>
      <c r="D183" s="314"/>
      <c r="E183" s="321" t="s">
        <v>183</v>
      </c>
      <c r="F183" s="239"/>
      <c r="G183" s="314"/>
      <c r="H183" s="321" t="s">
        <v>183</v>
      </c>
      <c r="I183" s="239"/>
      <c r="J183" s="314"/>
      <c r="K183" s="326" t="s">
        <v>183</v>
      </c>
      <c r="L183" s="42"/>
    </row>
    <row r="184" spans="1:26" s="65" customFormat="1" ht="12" customHeight="1">
      <c r="A184" s="54"/>
      <c r="B184" s="55"/>
      <c r="C184" s="239"/>
      <c r="D184" s="314"/>
      <c r="E184" s="322"/>
      <c r="F184" s="239"/>
      <c r="G184" s="314"/>
      <c r="H184" s="322"/>
      <c r="I184" s="239"/>
      <c r="J184" s="314"/>
      <c r="K184" s="327"/>
      <c r="L184" s="42"/>
    </row>
    <row r="185" spans="1:26" s="65" customFormat="1" ht="12" customHeight="1" thickBot="1">
      <c r="A185" s="60"/>
      <c r="B185" s="61"/>
      <c r="C185" s="240"/>
      <c r="D185" s="325"/>
      <c r="E185" s="323"/>
      <c r="F185" s="240"/>
      <c r="G185" s="325"/>
      <c r="H185" s="323"/>
      <c r="I185" s="240"/>
      <c r="J185" s="325"/>
      <c r="K185" s="328"/>
      <c r="L185" s="42"/>
    </row>
    <row r="186" spans="1:26" s="65" customFormat="1" ht="12" customHeight="1" thickBot="1">
      <c r="A186" s="155" t="s">
        <v>121</v>
      </c>
      <c r="B186" s="156"/>
      <c r="C186" s="169">
        <v>1002</v>
      </c>
      <c r="D186" s="169">
        <v>5417</v>
      </c>
      <c r="E186" s="169">
        <v>2348</v>
      </c>
      <c r="F186" s="170">
        <v>992</v>
      </c>
      <c r="G186" s="170">
        <v>4571</v>
      </c>
      <c r="H186" s="171">
        <v>1912</v>
      </c>
      <c r="I186" s="172">
        <v>419</v>
      </c>
      <c r="J186" s="159">
        <v>846</v>
      </c>
      <c r="K186" s="173">
        <v>436</v>
      </c>
      <c r="L186" s="42"/>
    </row>
    <row r="187" spans="1:26" s="65" customFormat="1" ht="12" customHeight="1">
      <c r="A187" s="42"/>
      <c r="B187" s="42"/>
      <c r="C187" s="140"/>
      <c r="D187" s="140"/>
      <c r="E187" s="140"/>
      <c r="F187" s="140"/>
      <c r="G187" s="140"/>
      <c r="H187" s="140"/>
      <c r="I187" s="140"/>
      <c r="J187" s="140"/>
      <c r="K187" s="42"/>
      <c r="L187" s="42"/>
    </row>
    <row r="188" spans="1:26" s="65" customFormat="1" ht="12" customHeight="1">
      <c r="A188" s="42"/>
      <c r="B188" s="42"/>
      <c r="C188" s="140"/>
      <c r="D188" s="140"/>
      <c r="E188" s="140"/>
      <c r="F188" s="140"/>
      <c r="G188" s="140"/>
      <c r="H188" s="140"/>
      <c r="I188" s="140"/>
      <c r="J188" s="140"/>
      <c r="K188" s="42"/>
      <c r="L188" s="42"/>
    </row>
    <row r="189" spans="1:26" ht="12" customHeight="1">
      <c r="A189" s="5" t="s">
        <v>111</v>
      </c>
      <c r="C189" s="2"/>
      <c r="D189" s="2"/>
      <c r="E189" s="2"/>
      <c r="F189" s="2"/>
      <c r="G189" s="2"/>
      <c r="H189" s="2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2" customHeight="1">
      <c r="B190" s="3" t="s">
        <v>30</v>
      </c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2" customHeight="1" thickBot="1">
      <c r="J191" s="9"/>
      <c r="K191" s="2"/>
      <c r="L191" s="2"/>
      <c r="M191" s="2"/>
      <c r="N191" s="2"/>
      <c r="O191" s="2"/>
      <c r="P191" s="2"/>
      <c r="Q191" s="2"/>
      <c r="R191" s="9" t="s">
        <v>3</v>
      </c>
      <c r="S191" s="48"/>
      <c r="T191" s="48"/>
      <c r="U191" s="48"/>
      <c r="V191" s="48"/>
      <c r="W191" s="48"/>
      <c r="X191" s="48"/>
      <c r="Y191" s="48"/>
      <c r="Z191" s="48"/>
    </row>
    <row r="192" spans="1:26" ht="12" customHeight="1">
      <c r="A192" s="10"/>
      <c r="B192" s="11"/>
      <c r="C192" s="238" t="s">
        <v>9</v>
      </c>
      <c r="D192" s="275" t="s">
        <v>10</v>
      </c>
      <c r="E192" s="276"/>
      <c r="F192" s="276"/>
      <c r="G192" s="276"/>
      <c r="H192" s="276"/>
      <c r="I192" s="276"/>
      <c r="J192" s="276"/>
      <c r="K192" s="276"/>
      <c r="L192" s="276"/>
      <c r="M192" s="276"/>
      <c r="N192" s="276"/>
      <c r="O192" s="277"/>
      <c r="P192" s="247" t="s">
        <v>22</v>
      </c>
      <c r="Q192" s="278" t="s">
        <v>23</v>
      </c>
      <c r="R192" s="46"/>
      <c r="S192" s="48"/>
      <c r="T192" s="48"/>
      <c r="U192" s="48"/>
      <c r="V192" s="48"/>
      <c r="W192" s="48"/>
      <c r="X192" s="48"/>
      <c r="Y192" s="48"/>
      <c r="Z192" s="48"/>
    </row>
    <row r="193" spans="1:26" ht="12" customHeight="1">
      <c r="A193" s="16"/>
      <c r="B193" s="17"/>
      <c r="C193" s="239"/>
      <c r="D193" s="284" t="s">
        <v>11</v>
      </c>
      <c r="E193" s="286" t="s">
        <v>12</v>
      </c>
      <c r="F193" s="287" t="s">
        <v>13</v>
      </c>
      <c r="G193" s="288"/>
      <c r="H193" s="288"/>
      <c r="I193" s="288"/>
      <c r="J193" s="288"/>
      <c r="K193" s="281" t="s">
        <v>24</v>
      </c>
      <c r="L193" s="282"/>
      <c r="M193" s="282"/>
      <c r="N193" s="283"/>
      <c r="O193" s="335" t="s">
        <v>25</v>
      </c>
      <c r="P193" s="248"/>
      <c r="Q193" s="279"/>
      <c r="R193" s="285" t="s">
        <v>7</v>
      </c>
      <c r="S193" s="48"/>
      <c r="T193" s="48"/>
      <c r="U193" s="48"/>
      <c r="V193" s="48"/>
      <c r="W193" s="48"/>
      <c r="X193" s="48"/>
      <c r="Y193" s="48"/>
      <c r="Z193" s="48"/>
    </row>
    <row r="194" spans="1:26" ht="12" customHeight="1">
      <c r="A194" s="22"/>
      <c r="B194" s="23"/>
      <c r="C194" s="239"/>
      <c r="D194" s="239"/>
      <c r="E194" s="248"/>
      <c r="F194" s="269" t="s">
        <v>14</v>
      </c>
      <c r="G194" s="269" t="s">
        <v>15</v>
      </c>
      <c r="H194" s="286" t="s">
        <v>16</v>
      </c>
      <c r="I194" s="269" t="s">
        <v>17</v>
      </c>
      <c r="J194" s="343" t="s">
        <v>18</v>
      </c>
      <c r="K194" s="270" t="s">
        <v>14</v>
      </c>
      <c r="L194" s="239" t="s">
        <v>26</v>
      </c>
      <c r="M194" s="239" t="s">
        <v>27</v>
      </c>
      <c r="N194" s="286" t="s">
        <v>28</v>
      </c>
      <c r="O194" s="336"/>
      <c r="P194" s="248"/>
      <c r="Q194" s="279"/>
      <c r="R194" s="251"/>
      <c r="S194" s="48"/>
      <c r="T194" s="48"/>
      <c r="U194" s="48"/>
      <c r="V194" s="48"/>
      <c r="W194" s="48"/>
      <c r="X194" s="48"/>
      <c r="Y194" s="48"/>
      <c r="Z194" s="48"/>
    </row>
    <row r="195" spans="1:26" ht="12" customHeight="1">
      <c r="A195" s="16"/>
      <c r="B195" s="17"/>
      <c r="C195" s="239"/>
      <c r="D195" s="239"/>
      <c r="E195" s="248"/>
      <c r="F195" s="270"/>
      <c r="G195" s="270"/>
      <c r="H195" s="248"/>
      <c r="I195" s="270"/>
      <c r="J195" s="344"/>
      <c r="K195" s="270"/>
      <c r="L195" s="239"/>
      <c r="M195" s="239"/>
      <c r="N195" s="248"/>
      <c r="O195" s="336"/>
      <c r="P195" s="248"/>
      <c r="Q195" s="279"/>
      <c r="R195" s="251"/>
      <c r="S195" s="48"/>
      <c r="T195" s="48"/>
      <c r="U195" s="48"/>
      <c r="V195" s="48"/>
      <c r="W195" s="48"/>
      <c r="X195" s="48"/>
      <c r="Y195" s="48"/>
      <c r="Z195" s="48"/>
    </row>
    <row r="196" spans="1:26" ht="12" customHeight="1" thickBot="1">
      <c r="A196" s="29"/>
      <c r="B196" s="30"/>
      <c r="C196" s="240"/>
      <c r="D196" s="240"/>
      <c r="E196" s="249"/>
      <c r="F196" s="271"/>
      <c r="G196" s="271"/>
      <c r="H196" s="249"/>
      <c r="I196" s="271"/>
      <c r="J196" s="345"/>
      <c r="K196" s="271"/>
      <c r="L196" s="240"/>
      <c r="M196" s="240"/>
      <c r="N196" s="249"/>
      <c r="O196" s="337"/>
      <c r="P196" s="249"/>
      <c r="Q196" s="280"/>
      <c r="R196" s="252"/>
      <c r="S196" s="48"/>
      <c r="T196" s="48"/>
      <c r="U196" s="48"/>
      <c r="V196" s="48"/>
      <c r="W196" s="48"/>
      <c r="X196" s="48"/>
      <c r="Y196" s="48"/>
      <c r="Z196" s="48"/>
    </row>
    <row r="197" spans="1:26" ht="12" customHeight="1">
      <c r="A197" s="35" t="s">
        <v>121</v>
      </c>
      <c r="B197" s="36"/>
      <c r="C197" s="89">
        <v>302</v>
      </c>
      <c r="D197" s="89">
        <v>60</v>
      </c>
      <c r="E197" s="95">
        <v>2</v>
      </c>
      <c r="F197" s="89">
        <v>28</v>
      </c>
      <c r="G197" s="89">
        <v>27</v>
      </c>
      <c r="H197" s="89" t="s">
        <v>178</v>
      </c>
      <c r="I197" s="89">
        <v>1</v>
      </c>
      <c r="J197" s="127" t="s">
        <v>178</v>
      </c>
      <c r="K197" s="89">
        <v>25</v>
      </c>
      <c r="L197" s="89" t="s">
        <v>178</v>
      </c>
      <c r="M197" s="89">
        <v>25</v>
      </c>
      <c r="N197" s="89" t="s">
        <v>178</v>
      </c>
      <c r="O197" s="95">
        <v>5</v>
      </c>
      <c r="P197" s="89">
        <v>21</v>
      </c>
      <c r="Q197" s="127">
        <v>221</v>
      </c>
      <c r="R197" s="128">
        <v>209</v>
      </c>
      <c r="S197" s="48"/>
      <c r="T197" s="48"/>
      <c r="U197" s="48"/>
      <c r="V197" s="48"/>
      <c r="W197" s="48"/>
      <c r="X197" s="48"/>
      <c r="Y197" s="48"/>
      <c r="Z197" s="48"/>
    </row>
    <row r="198" spans="1:26" ht="12" customHeight="1">
      <c r="A198" s="37" t="s">
        <v>8</v>
      </c>
      <c r="B198" s="38"/>
      <c r="C198" s="91">
        <v>451</v>
      </c>
      <c r="D198" s="91">
        <v>68</v>
      </c>
      <c r="E198" s="101" t="s">
        <v>178</v>
      </c>
      <c r="F198" s="91">
        <v>29</v>
      </c>
      <c r="G198" s="91">
        <v>28</v>
      </c>
      <c r="H198" s="101" t="s">
        <v>178</v>
      </c>
      <c r="I198" s="101">
        <v>1</v>
      </c>
      <c r="J198" s="229" t="s">
        <v>178</v>
      </c>
      <c r="K198" s="91">
        <v>34</v>
      </c>
      <c r="L198" s="101" t="s">
        <v>178</v>
      </c>
      <c r="M198" s="91">
        <v>30</v>
      </c>
      <c r="N198" s="91">
        <v>4</v>
      </c>
      <c r="O198" s="91">
        <v>5</v>
      </c>
      <c r="P198" s="91">
        <v>23</v>
      </c>
      <c r="Q198" s="91">
        <v>360</v>
      </c>
      <c r="R198" s="92">
        <v>323</v>
      </c>
      <c r="S198" s="48"/>
      <c r="T198" s="48"/>
      <c r="U198" s="48"/>
      <c r="V198" s="48"/>
      <c r="W198" s="48"/>
      <c r="X198" s="48"/>
      <c r="Y198" s="48"/>
      <c r="Z198" s="48"/>
    </row>
    <row r="199" spans="1:26" ht="12" customHeight="1" thickBot="1">
      <c r="A199" s="40" t="s">
        <v>122</v>
      </c>
      <c r="B199" s="41"/>
      <c r="C199" s="93">
        <f>C197/C198*100-100</f>
        <v>-33.037694013303764</v>
      </c>
      <c r="D199" s="93">
        <f>D197/D198*100-100</f>
        <v>-11.764705882352942</v>
      </c>
      <c r="E199" s="129" t="s">
        <v>20</v>
      </c>
      <c r="F199" s="93">
        <f>F197/F198*100-100</f>
        <v>-3.448275862068968</v>
      </c>
      <c r="G199" s="93">
        <f>G197/G198*100-100</f>
        <v>-3.5714285714285694</v>
      </c>
      <c r="H199" s="129" t="s">
        <v>20</v>
      </c>
      <c r="I199" s="123">
        <f>I197/I198*100-100</f>
        <v>0</v>
      </c>
      <c r="J199" s="139" t="s">
        <v>20</v>
      </c>
      <c r="K199" s="93">
        <f>K197/K198*100-100</f>
        <v>-26.470588235294116</v>
      </c>
      <c r="L199" s="139" t="s">
        <v>20</v>
      </c>
      <c r="M199" s="129">
        <f>M197/M198*100-100</f>
        <v>-16.666666666666657</v>
      </c>
      <c r="N199" s="129" t="s">
        <v>178</v>
      </c>
      <c r="O199" s="93">
        <f>O197/O198*100-100</f>
        <v>0</v>
      </c>
      <c r="P199" s="93">
        <f>P197/P198*100-100</f>
        <v>-8.6956521739130466</v>
      </c>
      <c r="Q199" s="93">
        <f>Q197/Q198*100-100</f>
        <v>-38.611111111111107</v>
      </c>
      <c r="R199" s="94">
        <f>R197/R198*100-100</f>
        <v>-35.294117647058826</v>
      </c>
      <c r="S199" s="48"/>
      <c r="T199" s="48"/>
      <c r="U199" s="48"/>
      <c r="V199" s="48"/>
      <c r="W199" s="48"/>
      <c r="X199" s="48"/>
      <c r="Y199" s="48"/>
      <c r="Z199" s="48"/>
    </row>
    <row r="200" spans="1:26" ht="12" customHeight="1">
      <c r="A200" s="2"/>
      <c r="C200" s="2"/>
      <c r="D200" s="2"/>
      <c r="E200" s="2"/>
      <c r="F200" s="2"/>
      <c r="G200" s="2"/>
      <c r="H200" s="2"/>
      <c r="I200" s="2"/>
      <c r="J200" s="2"/>
      <c r="K200" s="2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2" customHeight="1">
      <c r="A201" s="2"/>
      <c r="C201" s="2"/>
      <c r="D201" s="2"/>
      <c r="E201" s="2"/>
      <c r="F201" s="2"/>
      <c r="G201" s="2"/>
      <c r="H201" s="2"/>
      <c r="I201" s="2"/>
      <c r="J201" s="2"/>
      <c r="K201" s="2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2" customHeight="1">
      <c r="A202" s="47"/>
      <c r="B202" s="48" t="s">
        <v>151</v>
      </c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</row>
    <row r="203" spans="1:26" ht="12" customHeight="1" thickBot="1">
      <c r="A203" s="47"/>
      <c r="B203" s="47"/>
      <c r="C203" s="47"/>
      <c r="D203" s="47"/>
      <c r="E203" s="47"/>
      <c r="F203" s="47"/>
      <c r="G203" s="47"/>
      <c r="H203" s="47"/>
      <c r="I203" s="48"/>
      <c r="J203" s="48"/>
      <c r="K203" s="88"/>
      <c r="L203" s="47"/>
      <c r="M203" s="47"/>
      <c r="N203" s="49" t="s">
        <v>3</v>
      </c>
    </row>
    <row r="204" spans="1:26" ht="12" customHeight="1">
      <c r="A204" s="165"/>
      <c r="B204" s="166"/>
      <c r="C204" s="238" t="s">
        <v>77</v>
      </c>
      <c r="D204" s="44"/>
      <c r="E204" s="52"/>
      <c r="F204" s="52"/>
      <c r="G204" s="52"/>
      <c r="H204" s="52"/>
      <c r="I204" s="52"/>
      <c r="J204" s="52"/>
      <c r="K204" s="67"/>
      <c r="L204" s="52"/>
      <c r="M204" s="52"/>
      <c r="N204" s="53"/>
    </row>
    <row r="205" spans="1:26" ht="12" customHeight="1">
      <c r="A205" s="54"/>
      <c r="B205" s="55"/>
      <c r="C205" s="239"/>
      <c r="D205" s="45"/>
      <c r="E205" s="56"/>
      <c r="F205" s="56"/>
      <c r="G205" s="56"/>
      <c r="H205" s="56"/>
      <c r="I205" s="56"/>
      <c r="J205" s="56"/>
      <c r="K205" s="70"/>
      <c r="L205" s="56"/>
      <c r="M205" s="56"/>
      <c r="N205" s="57"/>
    </row>
    <row r="206" spans="1:26" ht="12" customHeight="1">
      <c r="A206" s="54"/>
      <c r="B206" s="55"/>
      <c r="C206" s="239"/>
      <c r="D206" s="174" t="s">
        <v>112</v>
      </c>
      <c r="E206" s="217" t="s">
        <v>113</v>
      </c>
      <c r="F206" s="217" t="s">
        <v>75</v>
      </c>
      <c r="G206" s="217" t="s">
        <v>114</v>
      </c>
      <c r="H206" s="217" t="s">
        <v>115</v>
      </c>
      <c r="I206" s="217" t="s">
        <v>116</v>
      </c>
      <c r="J206" s="217" t="s">
        <v>117</v>
      </c>
      <c r="K206" s="219" t="s">
        <v>69</v>
      </c>
      <c r="L206" s="217" t="s">
        <v>118</v>
      </c>
      <c r="M206" s="217" t="s">
        <v>119</v>
      </c>
      <c r="N206" s="230" t="s">
        <v>120</v>
      </c>
    </row>
    <row r="207" spans="1:26" ht="12" customHeight="1">
      <c r="A207" s="54"/>
      <c r="B207" s="55"/>
      <c r="C207" s="239"/>
      <c r="D207" s="45"/>
      <c r="E207" s="56"/>
      <c r="F207" s="56"/>
      <c r="G207" s="56"/>
      <c r="H207" s="56"/>
      <c r="I207" s="56"/>
      <c r="J207" s="56"/>
      <c r="K207" s="70"/>
      <c r="L207" s="56"/>
      <c r="M207" s="56"/>
      <c r="N207" s="57"/>
    </row>
    <row r="208" spans="1:26" ht="12" customHeight="1" thickBot="1">
      <c r="A208" s="60"/>
      <c r="B208" s="61"/>
      <c r="C208" s="240"/>
      <c r="D208" s="31"/>
      <c r="E208" s="62"/>
      <c r="F208" s="62"/>
      <c r="G208" s="62"/>
      <c r="H208" s="62"/>
      <c r="I208" s="62"/>
      <c r="J208" s="62"/>
      <c r="K208" s="73"/>
      <c r="L208" s="62"/>
      <c r="M208" s="62"/>
      <c r="N208" s="63"/>
    </row>
    <row r="209" spans="1:26" ht="12" customHeight="1">
      <c r="A209" s="35" t="s">
        <v>121</v>
      </c>
      <c r="B209" s="36"/>
      <c r="C209" s="89">
        <v>302</v>
      </c>
      <c r="D209" s="89">
        <v>14</v>
      </c>
      <c r="E209" s="89">
        <v>5</v>
      </c>
      <c r="F209" s="95">
        <v>49</v>
      </c>
      <c r="G209" s="89">
        <v>62</v>
      </c>
      <c r="H209" s="96">
        <v>49</v>
      </c>
      <c r="I209" s="96">
        <v>24</v>
      </c>
      <c r="J209" s="89">
        <v>35</v>
      </c>
      <c r="K209" s="127">
        <v>18</v>
      </c>
      <c r="L209" s="89">
        <v>32</v>
      </c>
      <c r="M209" s="89">
        <v>6</v>
      </c>
      <c r="N209" s="90">
        <v>8</v>
      </c>
    </row>
    <row r="210" spans="1:26" ht="12" customHeight="1">
      <c r="A210" s="37" t="s">
        <v>8</v>
      </c>
      <c r="B210" s="38"/>
      <c r="C210" s="91">
        <v>451</v>
      </c>
      <c r="D210" s="91">
        <v>16</v>
      </c>
      <c r="E210" s="91">
        <v>6</v>
      </c>
      <c r="F210" s="91">
        <v>76</v>
      </c>
      <c r="G210" s="91">
        <v>104</v>
      </c>
      <c r="H210" s="91">
        <v>87</v>
      </c>
      <c r="I210" s="91">
        <v>38</v>
      </c>
      <c r="J210" s="91">
        <v>47</v>
      </c>
      <c r="K210" s="102">
        <v>26</v>
      </c>
      <c r="L210" s="91">
        <v>36</v>
      </c>
      <c r="M210" s="91">
        <v>4</v>
      </c>
      <c r="N210" s="92">
        <v>11</v>
      </c>
    </row>
    <row r="211" spans="1:26" s="65" customFormat="1" ht="12" customHeight="1" thickBot="1">
      <c r="A211" s="40" t="s">
        <v>122</v>
      </c>
      <c r="B211" s="41"/>
      <c r="C211" s="93">
        <f t="shared" ref="C211:K211" si="13">C209/C210*100-100</f>
        <v>-33.037694013303764</v>
      </c>
      <c r="D211" s="93">
        <f t="shared" si="13"/>
        <v>-12.5</v>
      </c>
      <c r="E211" s="93">
        <f t="shared" si="13"/>
        <v>-16.666666666666657</v>
      </c>
      <c r="F211" s="93">
        <f t="shared" si="13"/>
        <v>-35.526315789473685</v>
      </c>
      <c r="G211" s="93">
        <f t="shared" si="13"/>
        <v>-40.384615384615387</v>
      </c>
      <c r="H211" s="93">
        <f t="shared" si="13"/>
        <v>-43.678160919540232</v>
      </c>
      <c r="I211" s="93">
        <f t="shared" si="13"/>
        <v>-36.842105263157897</v>
      </c>
      <c r="J211" s="93">
        <f t="shared" si="13"/>
        <v>-25.531914893617028</v>
      </c>
      <c r="K211" s="103">
        <f t="shared" si="13"/>
        <v>-30.769230769230774</v>
      </c>
      <c r="L211" s="93">
        <f>L209/L210*100-100</f>
        <v>-11.111111111111114</v>
      </c>
      <c r="M211" s="93">
        <f>M209/M210*100-100</f>
        <v>50</v>
      </c>
      <c r="N211" s="94">
        <f>N209/N210*100-100</f>
        <v>-27.272727272727266</v>
      </c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s="48" customFormat="1" ht="12" customHeight="1">
      <c r="A212" s="47"/>
      <c r="B212" s="47"/>
    </row>
    <row r="213" spans="1:26" s="48" customFormat="1" ht="12" customHeight="1">
      <c r="A213" s="47"/>
      <c r="B213" s="47"/>
    </row>
    <row r="214" spans="1:26" s="48" customFormat="1" ht="12" customHeight="1">
      <c r="A214" s="4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s="48" customFormat="1" ht="12" customHeight="1">
      <c r="A215" s="2"/>
      <c r="B215" s="2"/>
      <c r="C215" s="2"/>
      <c r="D215" s="2"/>
      <c r="E215" s="2"/>
      <c r="F215" s="2"/>
      <c r="G215" s="2"/>
      <c r="H215" s="2"/>
    </row>
    <row r="216" spans="1:26" ht="12" customHeight="1"/>
  </sheetData>
  <mergeCells count="139">
    <mergeCell ref="C204:C208"/>
    <mergeCell ref="H169:H173"/>
    <mergeCell ref="I169:I173"/>
    <mergeCell ref="J169:J173"/>
    <mergeCell ref="C157:C161"/>
    <mergeCell ref="D157:G157"/>
    <mergeCell ref="H157:K157"/>
    <mergeCell ref="D193:D196"/>
    <mergeCell ref="E193:E196"/>
    <mergeCell ref="F193:J193"/>
    <mergeCell ref="F194:F196"/>
    <mergeCell ref="G194:G196"/>
    <mergeCell ref="H194:H196"/>
    <mergeCell ref="I194:I196"/>
    <mergeCell ref="J194:J196"/>
    <mergeCell ref="D182:D185"/>
    <mergeCell ref="G182:G185"/>
    <mergeCell ref="K169:K173"/>
    <mergeCell ref="R193:R196"/>
    <mergeCell ref="K194:K196"/>
    <mergeCell ref="L194:L196"/>
    <mergeCell ref="M194:M196"/>
    <mergeCell ref="N194:N196"/>
    <mergeCell ref="C192:C196"/>
    <mergeCell ref="R169:R173"/>
    <mergeCell ref="S169:S173"/>
    <mergeCell ref="C169:C173"/>
    <mergeCell ref="D169:D173"/>
    <mergeCell ref="E169:E173"/>
    <mergeCell ref="F169:F173"/>
    <mergeCell ref="G169:G173"/>
    <mergeCell ref="M169:M173"/>
    <mergeCell ref="N169:N173"/>
    <mergeCell ref="O169:O173"/>
    <mergeCell ref="P169:P173"/>
    <mergeCell ref="Q169:Q173"/>
    <mergeCell ref="P192:P196"/>
    <mergeCell ref="Q192:Q196"/>
    <mergeCell ref="K193:N193"/>
    <mergeCell ref="O193:O196"/>
    <mergeCell ref="D192:O192"/>
    <mergeCell ref="L169:L173"/>
    <mergeCell ref="J159:J161"/>
    <mergeCell ref="D158:D161"/>
    <mergeCell ref="E158:E161"/>
    <mergeCell ref="G158:G161"/>
    <mergeCell ref="F159:F161"/>
    <mergeCell ref="H158:H161"/>
    <mergeCell ref="I158:I161"/>
    <mergeCell ref="I182:I185"/>
    <mergeCell ref="C181:E181"/>
    <mergeCell ref="C182:C185"/>
    <mergeCell ref="E183:E185"/>
    <mergeCell ref="F181:H181"/>
    <mergeCell ref="F182:F185"/>
    <mergeCell ref="H183:H185"/>
    <mergeCell ref="I181:K181"/>
    <mergeCell ref="J182:J185"/>
    <mergeCell ref="K183:K185"/>
    <mergeCell ref="L157:L161"/>
    <mergeCell ref="N103:N107"/>
    <mergeCell ref="O103:O107"/>
    <mergeCell ref="P103:P107"/>
    <mergeCell ref="Q103:Q107"/>
    <mergeCell ref="D103:D107"/>
    <mergeCell ref="E103:E107"/>
    <mergeCell ref="F103:F107"/>
    <mergeCell ref="G103:G107"/>
    <mergeCell ref="H103:H107"/>
    <mergeCell ref="D115:G115"/>
    <mergeCell ref="D127:H127"/>
    <mergeCell ref="I127:I131"/>
    <mergeCell ref="D128:D131"/>
    <mergeCell ref="E128:E131"/>
    <mergeCell ref="F128:F131"/>
    <mergeCell ref="G128:G131"/>
    <mergeCell ref="H128:H131"/>
    <mergeCell ref="D117:D118"/>
    <mergeCell ref="E117:E118"/>
    <mergeCell ref="F117:F118"/>
    <mergeCell ref="G117:G118"/>
    <mergeCell ref="H115:H119"/>
    <mergeCell ref="K158:K161"/>
    <mergeCell ref="C31:G31"/>
    <mergeCell ref="H31:H35"/>
    <mergeCell ref="I31:I35"/>
    <mergeCell ref="J43:K43"/>
    <mergeCell ref="D44:D47"/>
    <mergeCell ref="C32:F32"/>
    <mergeCell ref="G32:G35"/>
    <mergeCell ref="J32:J35"/>
    <mergeCell ref="C33:C35"/>
    <mergeCell ref="D33:D35"/>
    <mergeCell ref="E33:E35"/>
    <mergeCell ref="F44:F47"/>
    <mergeCell ref="G44:G47"/>
    <mergeCell ref="H44:H47"/>
    <mergeCell ref="I44:I47"/>
    <mergeCell ref="J44:J47"/>
    <mergeCell ref="K44:K47"/>
    <mergeCell ref="E43:E47"/>
    <mergeCell ref="F43:G43"/>
    <mergeCell ref="H43:I43"/>
    <mergeCell ref="F33:F35"/>
    <mergeCell ref="C19:C23"/>
    <mergeCell ref="D19:J19"/>
    <mergeCell ref="D20:D23"/>
    <mergeCell ref="E20:E23"/>
    <mergeCell ref="F20:J20"/>
    <mergeCell ref="F21:F23"/>
    <mergeCell ref="G21:G23"/>
    <mergeCell ref="H21:H23"/>
    <mergeCell ref="I21:I23"/>
    <mergeCell ref="J21:J23"/>
    <mergeCell ref="C8:C10"/>
    <mergeCell ref="C55:C59"/>
    <mergeCell ref="C67:C71"/>
    <mergeCell ref="R67:R71"/>
    <mergeCell ref="C43:C47"/>
    <mergeCell ref="C91:C95"/>
    <mergeCell ref="C103:C107"/>
    <mergeCell ref="O147:O151"/>
    <mergeCell ref="N148:N151"/>
    <mergeCell ref="C137:C141"/>
    <mergeCell ref="N138:N141"/>
    <mergeCell ref="O137:O141"/>
    <mergeCell ref="C147:C151"/>
    <mergeCell ref="C79:C83"/>
    <mergeCell ref="M92:M94"/>
    <mergeCell ref="J103:J107"/>
    <mergeCell ref="K103:K107"/>
    <mergeCell ref="R103:R107"/>
    <mergeCell ref="L103:L107"/>
    <mergeCell ref="M103:M107"/>
    <mergeCell ref="I103:I107"/>
    <mergeCell ref="D137:N137"/>
    <mergeCell ref="E138:M138"/>
    <mergeCell ref="D147:N147"/>
    <mergeCell ref="E148:M148"/>
  </mergeCells>
  <phoneticPr fontId="3"/>
  <pageMargins left="0.6692913385826772" right="0.19685039370078741" top="1.299212598425197" bottom="0.59055118110236227" header="0.31496062992125984" footer="0"/>
  <pageSetup paperSize="9" scale="82" firstPageNumber="18" orientation="portrait" useFirstPageNumber="1" r:id="rId1"/>
  <headerFooter alignWithMargins="0">
    <oddFooter>&amp;C&amp;"ＭＳ 明朝,標準"&amp;12&amp;P</oddFooter>
  </headerFooter>
  <rowBreaks count="4" manualBreakCount="4">
    <brk id="52" max="10" man="1"/>
    <brk id="132" max="10" man="1"/>
    <brk id="188" max="10" man="1"/>
    <brk id="21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19FB-EFF6-4645-ADE0-79267F082D51}">
  <sheetPr>
    <pageSetUpPr fitToPage="1"/>
  </sheetPr>
  <dimension ref="A2:J34"/>
  <sheetViews>
    <sheetView showGridLines="0" workbookViewId="0">
      <selection activeCell="N9" sqref="N9"/>
    </sheetView>
  </sheetViews>
  <sheetFormatPr defaultColWidth="9" defaultRowHeight="13.2"/>
  <cols>
    <col min="1" max="1" width="15" style="188" customWidth="1"/>
    <col min="2" max="3" width="10.77734375" style="199" customWidth="1"/>
    <col min="4" max="4" width="8.77734375" style="202" customWidth="1"/>
    <col min="5" max="6" width="10.77734375" style="199" customWidth="1"/>
    <col min="7" max="7" width="8.77734375" style="188" customWidth="1"/>
    <col min="8" max="9" width="10.77734375" style="199" customWidth="1"/>
    <col min="10" max="10" width="8.77734375" style="188" customWidth="1"/>
    <col min="11" max="16384" width="9" style="188"/>
  </cols>
  <sheetData>
    <row r="2" spans="1:10" ht="23.4">
      <c r="A2" s="186" t="s">
        <v>186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0" ht="23.4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s="189" customFormat="1" ht="18.75" customHeight="1">
      <c r="A4" s="189" t="s">
        <v>187</v>
      </c>
      <c r="B4" s="190"/>
      <c r="C4" s="190"/>
      <c r="D4" s="191"/>
      <c r="E4" s="190"/>
      <c r="F4" s="190"/>
      <c r="H4" s="190"/>
      <c r="I4" s="190"/>
      <c r="J4" s="175" t="s">
        <v>188</v>
      </c>
    </row>
    <row r="5" spans="1:10" ht="21" customHeight="1">
      <c r="A5" s="347"/>
      <c r="B5" s="347" t="s">
        <v>189</v>
      </c>
      <c r="C5" s="347"/>
      <c r="D5" s="347"/>
      <c r="E5" s="347" t="s">
        <v>190</v>
      </c>
      <c r="F5" s="347"/>
      <c r="G5" s="347"/>
      <c r="H5" s="347" t="s">
        <v>191</v>
      </c>
      <c r="I5" s="347"/>
      <c r="J5" s="347"/>
    </row>
    <row r="6" spans="1:10" ht="16.2" customHeight="1">
      <c r="A6" s="347"/>
      <c r="B6" s="176" t="s">
        <v>192</v>
      </c>
      <c r="C6" s="176" t="s">
        <v>193</v>
      </c>
      <c r="D6" s="177" t="s">
        <v>194</v>
      </c>
      <c r="E6" s="176" t="s">
        <v>192</v>
      </c>
      <c r="F6" s="176" t="s">
        <v>193</v>
      </c>
      <c r="G6" s="178" t="s">
        <v>194</v>
      </c>
      <c r="H6" s="176" t="s">
        <v>192</v>
      </c>
      <c r="I6" s="176" t="s">
        <v>193</v>
      </c>
      <c r="J6" s="178" t="s">
        <v>194</v>
      </c>
    </row>
    <row r="7" spans="1:10" ht="16.2" customHeight="1">
      <c r="A7" s="347"/>
      <c r="B7" s="179" t="s">
        <v>195</v>
      </c>
      <c r="C7" s="179" t="s">
        <v>216</v>
      </c>
      <c r="D7" s="180" t="s">
        <v>196</v>
      </c>
      <c r="E7" s="179" t="s">
        <v>198</v>
      </c>
      <c r="F7" s="179" t="s">
        <v>215</v>
      </c>
      <c r="G7" s="180" t="s">
        <v>196</v>
      </c>
      <c r="H7" s="179" t="s">
        <v>198</v>
      </c>
      <c r="I7" s="179" t="s">
        <v>215</v>
      </c>
      <c r="J7" s="180" t="s">
        <v>196</v>
      </c>
    </row>
    <row r="8" spans="1:10" ht="26.25" customHeight="1">
      <c r="A8" s="181" t="s">
        <v>199</v>
      </c>
      <c r="B8" s="182">
        <v>28466</v>
      </c>
      <c r="C8" s="182">
        <v>22713</v>
      </c>
      <c r="D8" s="204">
        <f>(C8-B8)/B8*100</f>
        <v>-20.210075177404622</v>
      </c>
      <c r="E8" s="182">
        <v>1092250</v>
      </c>
      <c r="F8" s="182">
        <v>839161</v>
      </c>
      <c r="G8" s="204">
        <f>(F8-E8)/E8*100</f>
        <v>-23.171343556878004</v>
      </c>
      <c r="H8" s="182">
        <v>196614</v>
      </c>
      <c r="I8" s="182">
        <v>150350</v>
      </c>
      <c r="J8" s="204">
        <f>(I8-H8)/H8*100</f>
        <v>-23.530369149704498</v>
      </c>
    </row>
    <row r="9" spans="1:10" ht="26.25" customHeight="1">
      <c r="A9" s="181" t="s">
        <v>200</v>
      </c>
      <c r="B9" s="182">
        <v>28241</v>
      </c>
      <c r="C9" s="182">
        <v>22578</v>
      </c>
      <c r="D9" s="204">
        <f>(C9-B9)/B9*100</f>
        <v>-20.052406076272085</v>
      </c>
      <c r="E9" s="182">
        <v>1075705</v>
      </c>
      <c r="F9" s="182">
        <v>828405</v>
      </c>
      <c r="G9" s="204">
        <f>(F9-E9)/E9*100</f>
        <v>-22.989574279193643</v>
      </c>
      <c r="H9" s="182">
        <v>194193</v>
      </c>
      <c r="I9" s="182">
        <v>148805</v>
      </c>
      <c r="J9" s="204">
        <f>(I9-H9)/H9*100</f>
        <v>-23.372624141961861</v>
      </c>
    </row>
    <row r="10" spans="1:10" ht="26.25" customHeight="1">
      <c r="A10" s="181" t="s">
        <v>201</v>
      </c>
      <c r="B10" s="182">
        <v>451</v>
      </c>
      <c r="C10" s="182">
        <v>302</v>
      </c>
      <c r="D10" s="204">
        <f>(C10-B10)/B10*100</f>
        <v>-33.037694013303771</v>
      </c>
      <c r="E10" s="182">
        <v>34001</v>
      </c>
      <c r="F10" s="182">
        <v>22831</v>
      </c>
      <c r="G10" s="204">
        <f>(F10-E10)/E10*100</f>
        <v>-32.851974941913475</v>
      </c>
      <c r="H10" s="182">
        <v>5133</v>
      </c>
      <c r="I10" s="182">
        <v>3552</v>
      </c>
      <c r="J10" s="204">
        <f>(I10-H10)/H10*100</f>
        <v>-30.80070134424313</v>
      </c>
    </row>
    <row r="11" spans="1:10" ht="26.25" customHeight="1">
      <c r="D11" s="200"/>
    </row>
    <row r="12" spans="1:10" s="189" customFormat="1" ht="18.75" customHeight="1">
      <c r="A12" s="189" t="s">
        <v>202</v>
      </c>
      <c r="B12" s="190"/>
      <c r="C12" s="190"/>
      <c r="D12" s="201"/>
      <c r="E12" s="190"/>
      <c r="F12" s="190"/>
      <c r="H12" s="190"/>
      <c r="I12" s="190"/>
      <c r="J12" s="175" t="s">
        <v>203</v>
      </c>
    </row>
    <row r="13" spans="1:10" ht="21" customHeight="1">
      <c r="A13" s="348"/>
      <c r="B13" s="347" t="s">
        <v>189</v>
      </c>
      <c r="C13" s="347"/>
      <c r="D13" s="347"/>
      <c r="E13" s="347" t="s">
        <v>190</v>
      </c>
      <c r="F13" s="347"/>
      <c r="G13" s="347"/>
      <c r="H13" s="347" t="s">
        <v>191</v>
      </c>
      <c r="I13" s="347"/>
      <c r="J13" s="347"/>
    </row>
    <row r="14" spans="1:10" ht="16.2" customHeight="1">
      <c r="A14" s="349"/>
      <c r="B14" s="176" t="s">
        <v>192</v>
      </c>
      <c r="C14" s="176" t="s">
        <v>193</v>
      </c>
      <c r="D14" s="177" t="s">
        <v>214</v>
      </c>
      <c r="E14" s="176" t="s">
        <v>192</v>
      </c>
      <c r="F14" s="176" t="s">
        <v>193</v>
      </c>
      <c r="G14" s="178" t="s">
        <v>194</v>
      </c>
      <c r="H14" s="176" t="s">
        <v>192</v>
      </c>
      <c r="I14" s="176" t="s">
        <v>193</v>
      </c>
      <c r="J14" s="178" t="s">
        <v>194</v>
      </c>
    </row>
    <row r="15" spans="1:10" ht="16.2" customHeight="1">
      <c r="A15" s="350"/>
      <c r="B15" s="179" t="s">
        <v>198</v>
      </c>
      <c r="C15" s="179" t="s">
        <v>215</v>
      </c>
      <c r="D15" s="180" t="s">
        <v>196</v>
      </c>
      <c r="E15" s="179" t="s">
        <v>198</v>
      </c>
      <c r="F15" s="179" t="s">
        <v>215</v>
      </c>
      <c r="G15" s="180" t="s">
        <v>196</v>
      </c>
      <c r="H15" s="179" t="s">
        <v>198</v>
      </c>
      <c r="I15" s="179" t="s">
        <v>215</v>
      </c>
      <c r="J15" s="180" t="s">
        <v>196</v>
      </c>
    </row>
    <row r="16" spans="1:10" ht="26.25" customHeight="1">
      <c r="A16" s="181" t="s">
        <v>204</v>
      </c>
      <c r="B16" s="182">
        <v>97970</v>
      </c>
      <c r="C16" s="182">
        <v>94837</v>
      </c>
      <c r="D16" s="203">
        <f>(C16-B16)/B16*100</f>
        <v>-3.197917729917322</v>
      </c>
      <c r="E16" s="182">
        <v>3232882</v>
      </c>
      <c r="F16" s="182">
        <v>3047455</v>
      </c>
      <c r="G16" s="205">
        <f>(F16-E16)/E16*100</f>
        <v>-5.7356562967655487</v>
      </c>
      <c r="H16" s="182">
        <v>618071</v>
      </c>
      <c r="I16" s="182">
        <v>585387</v>
      </c>
      <c r="J16" s="205">
        <f>(I16-H16)/H16*100</f>
        <v>-5.2880656105851918</v>
      </c>
    </row>
    <row r="17" spans="1:10" ht="26.25" customHeight="1">
      <c r="A17" s="181" t="s">
        <v>205</v>
      </c>
      <c r="B17" s="182">
        <v>82765</v>
      </c>
      <c r="C17" s="182">
        <v>80093</v>
      </c>
      <c r="D17" s="203">
        <f>(C17-B17)/B17*100</f>
        <v>-3.2284178094605211</v>
      </c>
      <c r="E17" s="182">
        <v>1784900</v>
      </c>
      <c r="F17" s="182">
        <v>1688134</v>
      </c>
      <c r="G17" s="205">
        <f t="shared" ref="G17:G20" si="0">(F17-E17)/E17*100</f>
        <v>-5.4213681438736057</v>
      </c>
      <c r="H17" s="182">
        <v>481595</v>
      </c>
      <c r="I17" s="182">
        <v>457253</v>
      </c>
      <c r="J17" s="205">
        <f t="shared" ref="J17:J20" si="1">(I17-H17)/H17*100</f>
        <v>-5.0544544690040389</v>
      </c>
    </row>
    <row r="18" spans="1:10" ht="26.25" customHeight="1">
      <c r="A18" s="181" t="s">
        <v>206</v>
      </c>
      <c r="B18" s="182">
        <v>8620</v>
      </c>
      <c r="C18" s="182">
        <v>8736</v>
      </c>
      <c r="D18" s="203">
        <f t="shared" ref="D18:D20" si="2">(C18-B18)/B18*100</f>
        <v>1.345707656612529</v>
      </c>
      <c r="E18" s="182">
        <v>1288829</v>
      </c>
      <c r="F18" s="182">
        <v>1224624</v>
      </c>
      <c r="G18" s="205">
        <f t="shared" si="0"/>
        <v>-4.9816538889177693</v>
      </c>
      <c r="H18" s="182">
        <v>106351</v>
      </c>
      <c r="I18" s="182">
        <v>100738</v>
      </c>
      <c r="J18" s="205">
        <f t="shared" si="1"/>
        <v>-5.2778065086364965</v>
      </c>
    </row>
    <row r="19" spans="1:10" ht="26.25" customHeight="1">
      <c r="A19" s="181" t="s">
        <v>207</v>
      </c>
      <c r="B19" s="182">
        <v>6585</v>
      </c>
      <c r="C19" s="182">
        <v>6008</v>
      </c>
      <c r="D19" s="203">
        <f t="shared" si="2"/>
        <v>-8.762338648443432</v>
      </c>
      <c r="E19" s="182">
        <v>159154</v>
      </c>
      <c r="F19" s="182">
        <v>134697</v>
      </c>
      <c r="G19" s="205">
        <f t="shared" si="0"/>
        <v>-15.366877364062482</v>
      </c>
      <c r="H19" s="182">
        <v>30126</v>
      </c>
      <c r="I19" s="182">
        <v>27396</v>
      </c>
      <c r="J19" s="205">
        <f t="shared" si="1"/>
        <v>-9.061939852619</v>
      </c>
    </row>
    <row r="20" spans="1:10" ht="26.25" customHeight="1">
      <c r="A20" s="181" t="s">
        <v>208</v>
      </c>
      <c r="B20" s="182">
        <v>44634</v>
      </c>
      <c r="C20" s="182">
        <v>49735</v>
      </c>
      <c r="D20" s="203">
        <f t="shared" si="2"/>
        <v>11.428507415871309</v>
      </c>
      <c r="E20" s="182">
        <v>1257126</v>
      </c>
      <c r="F20" s="182">
        <v>1349478</v>
      </c>
      <c r="G20" s="205">
        <f t="shared" si="0"/>
        <v>7.3462803251225406</v>
      </c>
      <c r="H20" s="182">
        <v>259944</v>
      </c>
      <c r="I20" s="182">
        <v>287104</v>
      </c>
      <c r="J20" s="205">
        <f t="shared" si="1"/>
        <v>10.448404271689286</v>
      </c>
    </row>
    <row r="21" spans="1:10">
      <c r="A21" s="185" t="s">
        <v>209</v>
      </c>
      <c r="D21" s="200"/>
    </row>
    <row r="22" spans="1:10" ht="26.25" customHeight="1">
      <c r="D22" s="200"/>
    </row>
    <row r="23" spans="1:10" ht="26.25" customHeight="1">
      <c r="D23" s="200"/>
    </row>
    <row r="24" spans="1:10" s="189" customFormat="1" ht="18.75" hidden="1" customHeight="1">
      <c r="A24" s="189" t="s">
        <v>213</v>
      </c>
      <c r="B24" s="190"/>
      <c r="C24" s="190"/>
      <c r="D24" s="201"/>
      <c r="E24" s="190"/>
      <c r="F24" s="190"/>
      <c r="H24" s="190"/>
      <c r="I24" s="190"/>
      <c r="J24" s="192" t="s">
        <v>210</v>
      </c>
    </row>
    <row r="25" spans="1:10" ht="15" hidden="1" customHeight="1">
      <c r="A25" s="346"/>
      <c r="B25" s="346" t="s">
        <v>189</v>
      </c>
      <c r="C25" s="346"/>
      <c r="D25" s="346"/>
      <c r="E25" s="346" t="s">
        <v>190</v>
      </c>
      <c r="F25" s="346"/>
      <c r="G25" s="346"/>
      <c r="H25" s="346" t="s">
        <v>191</v>
      </c>
      <c r="I25" s="346"/>
      <c r="J25" s="346"/>
    </row>
    <row r="26" spans="1:10" hidden="1">
      <c r="A26" s="346"/>
      <c r="B26" s="193" t="s">
        <v>192</v>
      </c>
      <c r="C26" s="193" t="s">
        <v>193</v>
      </c>
      <c r="D26" s="194" t="s">
        <v>194</v>
      </c>
      <c r="E26" s="193" t="s">
        <v>192</v>
      </c>
      <c r="F26" s="193" t="s">
        <v>193</v>
      </c>
      <c r="G26" s="195" t="s">
        <v>194</v>
      </c>
      <c r="H26" s="193" t="s">
        <v>192</v>
      </c>
      <c r="I26" s="193" t="s">
        <v>193</v>
      </c>
      <c r="J26" s="195" t="s">
        <v>194</v>
      </c>
    </row>
    <row r="27" spans="1:10" hidden="1">
      <c r="A27" s="346"/>
      <c r="B27" s="196" t="s">
        <v>197</v>
      </c>
      <c r="C27" s="196" t="s">
        <v>198</v>
      </c>
      <c r="D27" s="197" t="s">
        <v>196</v>
      </c>
      <c r="E27" s="196" t="s">
        <v>197</v>
      </c>
      <c r="F27" s="196" t="s">
        <v>198</v>
      </c>
      <c r="G27" s="197" t="s">
        <v>196</v>
      </c>
      <c r="H27" s="196" t="s">
        <v>197</v>
      </c>
      <c r="I27" s="196" t="s">
        <v>198</v>
      </c>
      <c r="J27" s="197" t="s">
        <v>196</v>
      </c>
    </row>
    <row r="28" spans="1:10" ht="26.25" hidden="1" customHeight="1">
      <c r="A28" s="198" t="s">
        <v>211</v>
      </c>
      <c r="B28" s="182">
        <v>53237</v>
      </c>
      <c r="C28" s="182">
        <v>53237</v>
      </c>
      <c r="D28" s="183">
        <f t="shared" ref="D28:D34" si="3">C28/B28*100-100</f>
        <v>0</v>
      </c>
      <c r="E28" s="182">
        <v>2090014</v>
      </c>
      <c r="F28" s="182">
        <v>2090014</v>
      </c>
      <c r="G28" s="184">
        <f>F28/E28*100-100</f>
        <v>0</v>
      </c>
      <c r="H28" s="182">
        <v>372732</v>
      </c>
      <c r="I28" s="182">
        <v>372732</v>
      </c>
      <c r="J28" s="184">
        <f>I28/H28*100-100</f>
        <v>0</v>
      </c>
    </row>
    <row r="29" spans="1:10" ht="26.25" hidden="1" customHeight="1">
      <c r="D29" s="200"/>
    </row>
    <row r="30" spans="1:10" s="189" customFormat="1" ht="18.75" hidden="1" customHeight="1">
      <c r="A30" s="189" t="s">
        <v>212</v>
      </c>
      <c r="B30" s="190"/>
      <c r="C30" s="190"/>
      <c r="D30" s="201"/>
      <c r="E30" s="190"/>
      <c r="F30" s="190"/>
      <c r="H30" s="190"/>
      <c r="I30" s="190"/>
      <c r="J30" s="192" t="s">
        <v>203</v>
      </c>
    </row>
    <row r="31" spans="1:10" ht="15" hidden="1" customHeight="1">
      <c r="A31" s="346"/>
      <c r="B31" s="346" t="s">
        <v>189</v>
      </c>
      <c r="C31" s="346"/>
      <c r="D31" s="346"/>
      <c r="E31" s="346" t="s">
        <v>190</v>
      </c>
      <c r="F31" s="346"/>
      <c r="G31" s="346"/>
      <c r="H31" s="346" t="s">
        <v>191</v>
      </c>
      <c r="I31" s="346"/>
      <c r="J31" s="346"/>
    </row>
    <row r="32" spans="1:10" hidden="1">
      <c r="A32" s="346"/>
      <c r="B32" s="193" t="s">
        <v>192</v>
      </c>
      <c r="C32" s="193" t="s">
        <v>193</v>
      </c>
      <c r="D32" s="194" t="s">
        <v>194</v>
      </c>
      <c r="E32" s="193" t="s">
        <v>192</v>
      </c>
      <c r="F32" s="193" t="s">
        <v>193</v>
      </c>
      <c r="G32" s="195" t="s">
        <v>194</v>
      </c>
      <c r="H32" s="193" t="s">
        <v>192</v>
      </c>
      <c r="I32" s="193" t="s">
        <v>193</v>
      </c>
      <c r="J32" s="195" t="s">
        <v>194</v>
      </c>
    </row>
    <row r="33" spans="1:10" hidden="1">
      <c r="A33" s="346"/>
      <c r="B33" s="196" t="s">
        <v>197</v>
      </c>
      <c r="C33" s="196" t="s">
        <v>198</v>
      </c>
      <c r="D33" s="197" t="s">
        <v>196</v>
      </c>
      <c r="E33" s="196" t="s">
        <v>197</v>
      </c>
      <c r="F33" s="196" t="s">
        <v>198</v>
      </c>
      <c r="G33" s="197" t="s">
        <v>196</v>
      </c>
      <c r="H33" s="196" t="s">
        <v>197</v>
      </c>
      <c r="I33" s="196" t="s">
        <v>198</v>
      </c>
      <c r="J33" s="197" t="s">
        <v>196</v>
      </c>
    </row>
    <row r="34" spans="1:10" ht="26.25" hidden="1" customHeight="1">
      <c r="A34" s="198" t="s">
        <v>204</v>
      </c>
      <c r="B34" s="182">
        <v>8142</v>
      </c>
      <c r="C34" s="182">
        <v>8142</v>
      </c>
      <c r="D34" s="183">
        <f t="shared" si="3"/>
        <v>0</v>
      </c>
      <c r="E34" s="182">
        <v>424090</v>
      </c>
      <c r="F34" s="182">
        <v>424090</v>
      </c>
      <c r="G34" s="184">
        <f>F34/E34*100-100</f>
        <v>0</v>
      </c>
      <c r="H34" s="182">
        <v>90077</v>
      </c>
      <c r="I34" s="182">
        <v>90077</v>
      </c>
      <c r="J34" s="184">
        <f>I34/H34*100-100</f>
        <v>0</v>
      </c>
    </row>
  </sheetData>
  <mergeCells count="16">
    <mergeCell ref="A5:A7"/>
    <mergeCell ref="B5:D5"/>
    <mergeCell ref="E5:G5"/>
    <mergeCell ref="H5:J5"/>
    <mergeCell ref="A13:A15"/>
    <mergeCell ref="B13:D13"/>
    <mergeCell ref="E13:G13"/>
    <mergeCell ref="H13:J13"/>
    <mergeCell ref="A31:A33"/>
    <mergeCell ref="B31:D31"/>
    <mergeCell ref="E31:G31"/>
    <mergeCell ref="H31:J31"/>
    <mergeCell ref="A25:A27"/>
    <mergeCell ref="B25:D25"/>
    <mergeCell ref="E25:G25"/>
    <mergeCell ref="H25:J25"/>
  </mergeCells>
  <phoneticPr fontId="4"/>
  <pageMargins left="0.70866141732283472" right="0.5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附表項目</vt:lpstr>
      <vt:lpstr>附表</vt:lpstr>
      <vt:lpstr>山形県・全国・東北の概況</vt:lpstr>
      <vt:lpstr>附表!Print_Area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佐藤みどり</dc:creator>
  <cp:lastModifiedBy>佐藤みどり</cp:lastModifiedBy>
  <cp:lastPrinted>2025-11-24T23:48:52Z</cp:lastPrinted>
  <dcterms:created xsi:type="dcterms:W3CDTF">2025-11-14T22:05:24Z</dcterms:created>
  <dcterms:modified xsi:type="dcterms:W3CDTF">2025-11-27T00:48:35Z</dcterms:modified>
</cp:coreProperties>
</file>