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172.18.201.210\尾花沢市共有フォルダ\12環境整備課\課共通\0.調査報告等（庁内）\R5\32.【1・22期限・財政課】公営企業に係る経営比較分析表(令和４年度決算)の分析等について\【経営比較分析表】2022_062120_47_1718\"/>
    </mc:Choice>
  </mc:AlternateContent>
  <xr:revisionPtr revIDLastSave="0" documentId="13_ncr:1_{182C7D09-2671-41E2-A5CA-FE0FC29FD8A2}" xr6:coauthVersionLast="37" xr6:coauthVersionMax="37" xr10:uidLastSave="{00000000-0000-0000-0000-000000000000}"/>
  <workbookProtection workbookAlgorithmName="SHA-512" workbookHashValue="LHKnfjZIeo5pzDMg7rK/qRrU8SGtsSln4sZsUuoyjd7h/HKgQPtQvJuLyLAXqdHCdfL1lQgH3zXb2H3p1uiUwA==" workbookSaltValue="Mw8agIcNcPr4+gTzXgclLQ=="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AD10" i="4"/>
  <c r="I10" i="4"/>
  <c r="B10" i="4"/>
  <c r="AL8" i="4"/>
  <c r="P8" i="4"/>
  <c r="I8"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<sst xmlns="http://schemas.openxmlformats.org/spreadsheetml/2006/main" count="236" uniqueCount="120">
  <si>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</si>
  <si>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</si>
  <si>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</si>
  <si>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</si>
  <si>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</si>
  <si>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</si>
  <si>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</si>
  <si>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</si>
  <si>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</si>
  <si>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</si>
  <si>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</si>
  <si>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</si>
  <si>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</si>
  <si>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</si>
  <si>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</si>
  <si>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</si>
  <si>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</si>
  <si>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</si>
  <si>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</si>
  <si>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</si>
  <si>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</si>
  <si>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</si>
  <si>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</si>
  <si>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</si>
  <si>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</si>
  <si>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</si>
  <si>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</si>
  <si>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</si>
  <si>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</si>
  <si>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</si>
  <si>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</si>
  <si>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</si>
  <si>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</si>
  <si>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</si>
  <si>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</si>
  <si>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</si>
  <si>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</si>
  <si>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</si>
  <si>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</si>
  <si>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</si>
  <si>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</si>
  <si>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</si>
  <si>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</si>
  <si>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</si>
  <si>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</si>
  <si>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</si>
  <si>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</si>
  <si>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</si>
  <si>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</si>
  <si>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</si>
  <si>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</si>
  <si>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</si>
  <si>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</si>
  <si>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</si>
  <si>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</si>
  <si>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</si>
  <si>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</si>
  <si>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</si>
  <si>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</si>
  <si>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</si>
  <si>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</si>
  <si>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</si>
  <si>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</si>
  <si>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</si>
  <si>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</si>
  <si>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</si>
  <si>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</si>
  <si>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</si>
  <si>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</si>
  <si>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</si>
  <si>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</si>
  <si>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</si>
  <si>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</si>
  <si>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</si>
  <si>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</si>
  <si>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</si>
  <si>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</si>
  <si>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</si>
  <si>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</si>
  <si>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</si>
  <si>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</si>
  <si>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</si>
  <si>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</si>
  <si>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</si>
  <si>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</si>
  <si>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</si>
  <si>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</si>
  <si>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</si>
  <si>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</si>
  <si>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</si>
  <si>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</si>
  <si>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</si>
  <si>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</si>
  <si>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</si>
  <si>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</si>
  <si>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</si>
  <si>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</si>
  <si>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</si>
  <si>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</si>
  <si>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</si>
  <si>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</si>
  <si>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</si>
  <si>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</si>
  <si>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</si>
  <si>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</si>
  <si>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</si>
  <si>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</si>
  <si>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</si>
  <si>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</si>
  <si>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</si>
  <si>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</si>
  <si>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</si>
  <si>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</si>
  <si>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</si>
  <si>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</si>
  <si>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</si>
  <si>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</si>
  <si>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3処理施設供用開始
・牛房野／平成13年4月
・毒沢／平成16年4月
・宮沢西部／平成20年4月
令和2年度に機能診断、令和3年度に最適整備構想を策定。大きな修繕は見受けられないものの耐用年数を越え始めている機器も増え始めており計画的な更新が求められる。</t>
    <rPh sb="1" eb="5">
      <t>ショリシセツ</t>
    </rPh>
    <rPh sb="5" eb="9">
      <t>キョウヨウカイシ</t>
    </rPh>
    <rPh sb="11" eb="14">
      <t>ゴボウノ</t>
    </rPh>
    <rPh sb="15" eb="17">
      <t>ヘイセイ</t>
    </rPh>
    <rPh sb="19" eb="20">
      <t>ネン</t>
    </rPh>
    <rPh sb="21" eb="22">
      <t>ガツ</t>
    </rPh>
    <rPh sb="24" eb="26">
      <t>ドクサワ</t>
    </rPh>
    <rPh sb="27" eb="29">
      <t>ヘイセイ</t>
    </rPh>
    <rPh sb="31" eb="32">
      <t>ネン</t>
    </rPh>
    <rPh sb="33" eb="34">
      <t>ガツ</t>
    </rPh>
    <rPh sb="36" eb="38">
      <t>ミヤサワ</t>
    </rPh>
    <rPh sb="38" eb="40">
      <t>セイブ</t>
    </rPh>
    <rPh sb="41" eb="43">
      <t>ヘイセイ</t>
    </rPh>
    <rPh sb="45" eb="46">
      <t>ネン</t>
    </rPh>
    <rPh sb="47" eb="48">
      <t>ガツ</t>
    </rPh>
    <rPh sb="49" eb="51">
      <t>レイワ</t>
    </rPh>
    <rPh sb="52" eb="53">
      <t>ネン</t>
    </rPh>
    <rPh sb="53" eb="54">
      <t>ド</t>
    </rPh>
    <rPh sb="55" eb="57">
      <t>キノウ</t>
    </rPh>
    <rPh sb="57" eb="59">
      <t>シンダン</t>
    </rPh>
    <rPh sb="60" eb="62">
      <t>レイワ</t>
    </rPh>
    <rPh sb="63" eb="65">
      <t>ネンド</t>
    </rPh>
    <phoneticPr fontId="4"/>
  </si>
  <si>
    <t>　牛房野、毒沢、宮沢西部の3処理区。水洗化率は微増しているが全処理区とも高齢化、人口減少により経費回収率が減少傾向にある。総じて適切な料金収入に達していない。
　また、全処理区とも範囲エリア（面積）が広く、家屋連担していない事から非効率な状況と言える。
　上記の事から汚水処理原価が高く、企業債残高対事業規模比率も高い傾向にある。
　結果として、一般会計からの繰入金で補填する状況が続いており、今後も使用料のみで経営することは極めて困難である。
　</t>
    <rPh sb="1" eb="4">
      <t>ゴボウノ</t>
    </rPh>
    <rPh sb="5" eb="7">
      <t>ドクサワ</t>
    </rPh>
    <rPh sb="8" eb="12">
      <t>ミヤサワセイブ</t>
    </rPh>
    <rPh sb="14" eb="17">
      <t>ショリク</t>
    </rPh>
    <rPh sb="18" eb="22">
      <t>スイセンカリツ</t>
    </rPh>
    <rPh sb="23" eb="25">
      <t>ビゾウ</t>
    </rPh>
    <rPh sb="30" eb="34">
      <t>ゼンショリク</t>
    </rPh>
    <rPh sb="36" eb="39">
      <t>コウレイカ</t>
    </rPh>
    <rPh sb="40" eb="44">
      <t>ジンコウゲンショウ</t>
    </rPh>
    <rPh sb="47" eb="52">
      <t>ケイヒカイシュウリツ</t>
    </rPh>
    <rPh sb="53" eb="57">
      <t>ゲンショウケイコウ</t>
    </rPh>
    <rPh sb="61" eb="62">
      <t>ソウ</t>
    </rPh>
    <rPh sb="64" eb="66">
      <t>テキセツ</t>
    </rPh>
    <rPh sb="67" eb="71">
      <t>リョウキンシュウニュウ</t>
    </rPh>
    <rPh sb="72" eb="73">
      <t>タッ</t>
    </rPh>
    <rPh sb="84" eb="88">
      <t>ゼンショリク</t>
    </rPh>
    <rPh sb="90" eb="92">
      <t>ハンイ</t>
    </rPh>
    <rPh sb="96" eb="98">
      <t>メンセキ</t>
    </rPh>
    <rPh sb="100" eb="101">
      <t>ヒロ</t>
    </rPh>
    <rPh sb="103" eb="105">
      <t>カオク</t>
    </rPh>
    <rPh sb="105" eb="107">
      <t>レンタン</t>
    </rPh>
    <rPh sb="112" eb="113">
      <t>コト</t>
    </rPh>
    <rPh sb="115" eb="118">
      <t>ヒコウリツ</t>
    </rPh>
    <rPh sb="119" eb="121">
      <t>ジョウキョウ</t>
    </rPh>
    <rPh sb="122" eb="123">
      <t>イ</t>
    </rPh>
    <rPh sb="128" eb="130">
      <t>ジョウキ</t>
    </rPh>
    <rPh sb="131" eb="132">
      <t>コト</t>
    </rPh>
    <rPh sb="134" eb="140">
      <t>オスイショリゲンカ</t>
    </rPh>
    <rPh sb="141" eb="142">
      <t>タカ</t>
    </rPh>
    <rPh sb="144" eb="147">
      <t>キギョウサイ</t>
    </rPh>
    <rPh sb="147" eb="149">
      <t>ザンダカ</t>
    </rPh>
    <rPh sb="149" eb="154">
      <t>タイジギョウキボ</t>
    </rPh>
    <rPh sb="154" eb="156">
      <t>ヒリツ</t>
    </rPh>
    <rPh sb="157" eb="158">
      <t>タカ</t>
    </rPh>
    <rPh sb="159" eb="161">
      <t>ケイコウ</t>
    </rPh>
    <rPh sb="167" eb="169">
      <t>ケッカ</t>
    </rPh>
    <rPh sb="173" eb="177">
      <t>イッパンカイケイ</t>
    </rPh>
    <rPh sb="180" eb="183">
      <t>クリイレキン</t>
    </rPh>
    <rPh sb="184" eb="186">
      <t>ホテン</t>
    </rPh>
    <rPh sb="188" eb="190">
      <t>ジョウキョウ</t>
    </rPh>
    <rPh sb="191" eb="192">
      <t>ツヅ</t>
    </rPh>
    <rPh sb="197" eb="199">
      <t>コンゴ</t>
    </rPh>
    <rPh sb="200" eb="203">
      <t>シヨウリョウ</t>
    </rPh>
    <rPh sb="206" eb="208">
      <t>ケイエイ</t>
    </rPh>
    <rPh sb="213" eb="214">
      <t>キワ</t>
    </rPh>
    <rPh sb="216" eb="218">
      <t>コンナン</t>
    </rPh>
    <phoneticPr fontId="4"/>
  </si>
  <si>
    <t xml:space="preserve">　高齢化と急激な人口減少に歯止めが効かず経費回収率が極めて低い。一般会計繰入金への依存傾向は今後も続くことから、最適整備構想等を参考にしながら効率的、計画的な施設の維持管理を行い経営改善に向けた努力を実施していきます。
</t>
    <rPh sb="1" eb="3">
      <t>コウレイ</t>
    </rPh>
    <rPh sb="3" eb="4">
      <t>カ</t>
    </rPh>
    <rPh sb="5" eb="7">
      <t>キュウゲキ</t>
    </rPh>
    <rPh sb="8" eb="10">
      <t>ジンコウ</t>
    </rPh>
    <rPh sb="10" eb="12">
      <t>ゲンショウ</t>
    </rPh>
    <rPh sb="13" eb="15">
      <t>ハド</t>
    </rPh>
    <rPh sb="17" eb="18">
      <t>キ</t>
    </rPh>
    <rPh sb="20" eb="22">
      <t>ケイヒ</t>
    </rPh>
    <rPh sb="22" eb="24">
      <t>カイシュウ</t>
    </rPh>
    <rPh sb="24" eb="25">
      <t>リツ</t>
    </rPh>
    <rPh sb="26" eb="27">
      <t>キワ</t>
    </rPh>
    <rPh sb="29" eb="30">
      <t>ヒク</t>
    </rPh>
    <rPh sb="32" eb="34">
      <t>イッパン</t>
    </rPh>
    <rPh sb="34" eb="36">
      <t>カイケイ</t>
    </rPh>
    <rPh sb="36" eb="38">
      <t>クリイレ</t>
    </rPh>
    <rPh sb="38" eb="39">
      <t>キン</t>
    </rPh>
    <rPh sb="41" eb="43">
      <t>イゾン</t>
    </rPh>
    <rPh sb="43" eb="45">
      <t>ケイコウ</t>
    </rPh>
    <rPh sb="46" eb="48">
      <t>コンゴ</t>
    </rPh>
    <rPh sb="49" eb="50">
      <t>ツヅ</t>
    </rPh>
    <rPh sb="62" eb="63">
      <t>ナド</t>
    </rPh>
    <rPh sb="64" eb="66">
      <t>サンコウ</t>
    </rPh>
    <rPh sb="71" eb="74">
      <t>コウリツテキ</t>
    </rPh>
    <rPh sb="75" eb="78">
      <t>ケイカクテキ</t>
    </rPh>
    <rPh sb="79" eb="81">
      <t>シセツ</t>
    </rPh>
    <rPh sb="82" eb="86">
      <t>イジカンリ</t>
    </rPh>
    <rPh sb="87" eb="88">
      <t>オコナ</t>
    </rPh>
    <rPh sb="89" eb="93">
      <t>ケイエイカイゼン</t>
    </rPh>
    <rPh sb="94" eb="95">
      <t>ム</t>
    </rPh>
    <rPh sb="97" eb="99">
      <t>ドリョク</t>
    </rPh>
    <rPh sb="100" eb="102">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</si>
</sst>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060-4BF9-A355-00ECD762BAA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5060-4BF9-A355-00ECD762BAA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34.14</c:v>
                </c:pt>
                <c:pt idx="1">
                  <c:v>32.229999999999997</c:v>
                </c:pt>
                <c:pt idx="2">
                  <c:v>32.229999999999997</c:v>
                </c:pt>
                <c:pt idx="3">
                  <c:v>32.479999999999997</c:v>
                </c:pt>
                <c:pt idx="4">
                  <c:v>29.16</c:v>
                </c:pt>
              </c:numCache>
            </c:numRef>
          </c:val>
          <c:extLst>
            <c:ext xmlns:c16="http://schemas.microsoft.com/office/drawing/2014/chart" uri="{C3380CC4-5D6E-409C-BE32-E72D297353CC}">
              <c16:uniqueId val="{00000000-5ECF-45C9-9428-35AC881249E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5ECF-45C9-9428-35AC881249E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70.28</c:v>
                </c:pt>
                <c:pt idx="1">
                  <c:v>71.39</c:v>
                </c:pt>
                <c:pt idx="2">
                  <c:v>72.45</c:v>
                </c:pt>
                <c:pt idx="3">
                  <c:v>73.98</c:v>
                </c:pt>
                <c:pt idx="4">
                  <c:v>75.91</c:v>
                </c:pt>
              </c:numCache>
            </c:numRef>
          </c:val>
          <c:extLst>
            <c:ext xmlns:c16="http://schemas.microsoft.com/office/drawing/2014/chart" uri="{C3380CC4-5D6E-409C-BE32-E72D297353CC}">
              <c16:uniqueId val="{00000000-257E-4C9C-AF4C-A6230707A2F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257E-4C9C-AF4C-A6230707A2F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48.13</c:v>
                </c:pt>
                <c:pt idx="1">
                  <c:v>47.39</c:v>
                </c:pt>
                <c:pt idx="2">
                  <c:v>51.34</c:v>
                </c:pt>
                <c:pt idx="3">
                  <c:v>54.34</c:v>
                </c:pt>
                <c:pt idx="4">
                  <c:v>53.56</c:v>
                </c:pt>
              </c:numCache>
            </c:numRef>
          </c:val>
          <c:extLst>
            <c:ext xmlns:c16="http://schemas.microsoft.com/office/drawing/2014/chart" uri="{C3380CC4-5D6E-409C-BE32-E72D297353CC}">
              <c16:uniqueId val="{00000000-9664-4A4B-ABD2-66CAFE4F93A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664-4A4B-ABD2-66CAFE4F93A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C62-48B6-8FB6-98C35FC6AA3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62-48B6-8FB6-98C35FC6AA3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C4B-489C-A7D2-3353C4AD6DF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C4B-489C-A7D2-3353C4AD6DF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639-4DAB-85C0-49EEEFDBAAD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639-4DAB-85C0-49EEEFDBAAD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8DB-4256-83DE-A7E1C0B1979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8DB-4256-83DE-A7E1C0B1979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4242.76</c:v>
                </c:pt>
                <c:pt idx="1">
                  <c:v>4113.1099999999997</c:v>
                </c:pt>
                <c:pt idx="2">
                  <c:v>3881.12</c:v>
                </c:pt>
                <c:pt idx="3">
                  <c:v>3739.38</c:v>
                </c:pt>
                <c:pt idx="4">
                  <c:v>3718.4</c:v>
                </c:pt>
              </c:numCache>
            </c:numRef>
          </c:val>
          <c:extLst>
            <c:ext xmlns:c16="http://schemas.microsoft.com/office/drawing/2014/chart" uri="{C3380CC4-5D6E-409C-BE32-E72D297353CC}">
              <c16:uniqueId val="{00000000-59B5-428A-97A6-0ECB4EADBB2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59B5-428A-97A6-0ECB4EADBB2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29.52</c:v>
                </c:pt>
                <c:pt idx="1">
                  <c:v>28.53</c:v>
                </c:pt>
                <c:pt idx="2">
                  <c:v>25.05</c:v>
                </c:pt>
                <c:pt idx="3">
                  <c:v>24.88</c:v>
                </c:pt>
                <c:pt idx="4">
                  <c:v>26.07</c:v>
                </c:pt>
              </c:numCache>
            </c:numRef>
          </c:val>
          <c:extLst>
            <c:ext xmlns:c16="http://schemas.microsoft.com/office/drawing/2014/chart" uri="{C3380CC4-5D6E-409C-BE32-E72D297353CC}">
              <c16:uniqueId val="{00000000-5824-496C-9472-D629C48AFAE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5824-496C-9472-D629C48AFAE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558.12</c:v>
                </c:pt>
                <c:pt idx="1">
                  <c:v>582.74</c:v>
                </c:pt>
                <c:pt idx="2">
                  <c:v>672.09</c:v>
                </c:pt>
                <c:pt idx="3">
                  <c:v>692.46</c:v>
                </c:pt>
                <c:pt idx="4">
                  <c:v>665.9</c:v>
                </c:pt>
              </c:numCache>
            </c:numRef>
          </c:val>
          <c:extLst>
            <c:ext xmlns:c16="http://schemas.microsoft.com/office/drawing/2014/chart" uri="{C3380CC4-5D6E-409C-BE32-E72D297353CC}">
              <c16:uniqueId val="{00000000-55E2-4A02-9B8C-FC88B7274D9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55E2-4A02-9B8C-FC88B7274D9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1" zoomScaleNormal="100" workbookViewId="0">
      <selection activeCell="CQ76" sqref="CQ7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尾花沢市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14433</v>
      </c>
      <c r="AM8" s="42"/>
      <c r="AN8" s="42"/>
      <c r="AO8" s="42"/>
      <c r="AP8" s="42"/>
      <c r="AQ8" s="42"/>
      <c r="AR8" s="42"/>
      <c r="AS8" s="42"/>
      <c r="AT8" s="35">
        <f>データ!T6</f>
        <v>372.53</v>
      </c>
      <c r="AU8" s="35"/>
      <c r="AV8" s="35"/>
      <c r="AW8" s="35"/>
      <c r="AX8" s="35"/>
      <c r="AY8" s="35"/>
      <c r="AZ8" s="35"/>
      <c r="BA8" s="35"/>
      <c r="BB8" s="35">
        <f>データ!U6</f>
        <v>38.74</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8.0500000000000007</v>
      </c>
      <c r="Q10" s="35"/>
      <c r="R10" s="35"/>
      <c r="S10" s="35"/>
      <c r="T10" s="35"/>
      <c r="U10" s="35"/>
      <c r="V10" s="35"/>
      <c r="W10" s="35">
        <f>データ!Q6</f>
        <v>92.74</v>
      </c>
      <c r="X10" s="35"/>
      <c r="Y10" s="35"/>
      <c r="Z10" s="35"/>
      <c r="AA10" s="35"/>
      <c r="AB10" s="35"/>
      <c r="AC10" s="35"/>
      <c r="AD10" s="42">
        <f>データ!R6</f>
        <v>3300</v>
      </c>
      <c r="AE10" s="42"/>
      <c r="AF10" s="42"/>
      <c r="AG10" s="42"/>
      <c r="AH10" s="42"/>
      <c r="AI10" s="42"/>
      <c r="AJ10" s="42"/>
      <c r="AK10" s="2"/>
      <c r="AL10" s="42">
        <f>データ!V6</f>
        <v>1150</v>
      </c>
      <c r="AM10" s="42"/>
      <c r="AN10" s="42"/>
      <c r="AO10" s="42"/>
      <c r="AP10" s="42"/>
      <c r="AQ10" s="42"/>
      <c r="AR10" s="42"/>
      <c r="AS10" s="42"/>
      <c r="AT10" s="35">
        <f>データ!W6</f>
        <v>1.23</v>
      </c>
      <c r="AU10" s="35"/>
      <c r="AV10" s="35"/>
      <c r="AW10" s="35"/>
      <c r="AX10" s="35"/>
      <c r="AY10" s="35"/>
      <c r="AZ10" s="35"/>
      <c r="BA10" s="35"/>
      <c r="BB10" s="35">
        <f>データ!X6</f>
        <v>934.96</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118</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119</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43</v>
      </c>
      <c r="O86" s="12" t="str">
        <f>データ!EO6</f>
        <v>【0.02】</v>
      </c>
    </row>
  </sheetData>
  <sheetProtection algorithmName="SHA-512" hashValue="vejT6ID/j2dv1r5op3Oo93/4Eo61MEEb9BIPF06m8SMWkvbbLLF1y2tjUAiH2cAa9Zp9nuFetlziF5+FkLN68A==" saltValue="/5YPvDDUbl9pLtnTqPPmW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62120</v>
      </c>
      <c r="D6" s="19">
        <f t="shared" si="3"/>
        <v>47</v>
      </c>
      <c r="E6" s="19">
        <f t="shared" si="3"/>
        <v>17</v>
      </c>
      <c r="F6" s="19">
        <f t="shared" si="3"/>
        <v>5</v>
      </c>
      <c r="G6" s="19">
        <f t="shared" si="3"/>
        <v>0</v>
      </c>
      <c r="H6" s="19" t="str">
        <f t="shared" si="3"/>
        <v>山形県　尾花沢市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8.0500000000000007</v>
      </c>
      <c r="Q6" s="20">
        <f t="shared" si="3"/>
        <v>92.74</v>
      </c>
      <c r="R6" s="20">
        <f t="shared" si="3"/>
        <v>3300</v>
      </c>
      <c r="S6" s="20">
        <f t="shared" si="3"/>
        <v>14433</v>
      </c>
      <c r="T6" s="20">
        <f t="shared" si="3"/>
        <v>372.53</v>
      </c>
      <c r="U6" s="20">
        <f t="shared" si="3"/>
        <v>38.74</v>
      </c>
      <c r="V6" s="20">
        <f t="shared" si="3"/>
        <v>1150</v>
      </c>
      <c r="W6" s="20">
        <f t="shared" si="3"/>
        <v>1.23</v>
      </c>
      <c r="X6" s="20">
        <f t="shared" si="3"/>
        <v>934.96</v>
      </c>
      <c r="Y6" s="21">
        <f>IF(Y7="",NA(),Y7)</f>
        <v>48.13</v>
      </c>
      <c r="Z6" s="21">
        <f t="shared" ref="Z6:AH6" si="4">IF(Z7="",NA(),Z7)</f>
        <v>47.39</v>
      </c>
      <c r="AA6" s="21">
        <f t="shared" si="4"/>
        <v>51.34</v>
      </c>
      <c r="AB6" s="21">
        <f t="shared" si="4"/>
        <v>54.34</v>
      </c>
      <c r="AC6" s="21">
        <f t="shared" si="4"/>
        <v>53.56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4242.76</v>
      </c>
      <c r="BG6" s="21">
        <f t="shared" ref="BG6:BO6" si="7">IF(BG7="",NA(),BG7)</f>
        <v>4113.1099999999997</v>
      </c>
      <c r="BH6" s="21">
        <f t="shared" si="7"/>
        <v>3881.12</v>
      </c>
      <c r="BI6" s="21">
        <f t="shared" si="7"/>
        <v>3739.38</v>
      </c>
      <c r="BJ6" s="21">
        <f t="shared" si="7"/>
        <v>3718.4</v>
      </c>
      <c r="BK6" s="21">
        <f t="shared" si="7"/>
        <v>789.46</v>
      </c>
      <c r="BL6" s="21">
        <f t="shared" si="7"/>
        <v>826.83</v>
      </c>
      <c r="BM6" s="21">
        <f t="shared" si="7"/>
        <v>867.83</v>
      </c>
      <c r="BN6" s="21">
        <f t="shared" si="7"/>
        <v>791.76</v>
      </c>
      <c r="BO6" s="21">
        <f t="shared" si="7"/>
        <v>900.82</v>
      </c>
      <c r="BP6" s="20" t="str">
        <f>IF(BP7="","",IF(BP7="-","【-】","【"&amp;SUBSTITUTE(TEXT(BP7,"#,##0.00"),"-","△")&amp;"】"))</f>
        <v>【809.19】</v>
      </c>
      <c r="BQ6" s="21">
        <f>IF(BQ7="",NA(),BQ7)</f>
        <v>29.52</v>
      </c>
      <c r="BR6" s="21">
        <f t="shared" ref="BR6:BZ6" si="8">IF(BR7="",NA(),BR7)</f>
        <v>28.53</v>
      </c>
      <c r="BS6" s="21">
        <f t="shared" si="8"/>
        <v>25.05</v>
      </c>
      <c r="BT6" s="21">
        <f t="shared" si="8"/>
        <v>24.88</v>
      </c>
      <c r="BU6" s="21">
        <f t="shared" si="8"/>
        <v>26.07</v>
      </c>
      <c r="BV6" s="21">
        <f t="shared" si="8"/>
        <v>57.77</v>
      </c>
      <c r="BW6" s="21">
        <f t="shared" si="8"/>
        <v>57.31</v>
      </c>
      <c r="BX6" s="21">
        <f t="shared" si="8"/>
        <v>57.08</v>
      </c>
      <c r="BY6" s="21">
        <f t="shared" si="8"/>
        <v>56.26</v>
      </c>
      <c r="BZ6" s="21">
        <f t="shared" si="8"/>
        <v>52.94</v>
      </c>
      <c r="CA6" s="20" t="str">
        <f>IF(CA7="","",IF(CA7="-","【-】","【"&amp;SUBSTITUTE(TEXT(CA7,"#,##0.00"),"-","△")&amp;"】"))</f>
        <v>【57.02】</v>
      </c>
      <c r="CB6" s="21">
        <f>IF(CB7="",NA(),CB7)</f>
        <v>558.12</v>
      </c>
      <c r="CC6" s="21">
        <f t="shared" ref="CC6:CK6" si="9">IF(CC7="",NA(),CC7)</f>
        <v>582.74</v>
      </c>
      <c r="CD6" s="21">
        <f t="shared" si="9"/>
        <v>672.09</v>
      </c>
      <c r="CE6" s="21">
        <f t="shared" si="9"/>
        <v>692.46</v>
      </c>
      <c r="CF6" s="21">
        <f t="shared" si="9"/>
        <v>665.9</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34.14</v>
      </c>
      <c r="CN6" s="21">
        <f t="shared" ref="CN6:CV6" si="10">IF(CN7="",NA(),CN7)</f>
        <v>32.229999999999997</v>
      </c>
      <c r="CO6" s="21">
        <f t="shared" si="10"/>
        <v>32.229999999999997</v>
      </c>
      <c r="CP6" s="21">
        <f t="shared" si="10"/>
        <v>32.479999999999997</v>
      </c>
      <c r="CQ6" s="21">
        <f t="shared" si="10"/>
        <v>29.16</v>
      </c>
      <c r="CR6" s="21">
        <f t="shared" si="10"/>
        <v>50.68</v>
      </c>
      <c r="CS6" s="21">
        <f t="shared" si="10"/>
        <v>50.14</v>
      </c>
      <c r="CT6" s="21">
        <f t="shared" si="10"/>
        <v>54.83</v>
      </c>
      <c r="CU6" s="21">
        <f t="shared" si="10"/>
        <v>66.53</v>
      </c>
      <c r="CV6" s="21">
        <f t="shared" si="10"/>
        <v>52.35</v>
      </c>
      <c r="CW6" s="20" t="str">
        <f>IF(CW7="","",IF(CW7="-","【-】","【"&amp;SUBSTITUTE(TEXT(CW7,"#,##0.00"),"-","△")&amp;"】"))</f>
        <v>【52.55】</v>
      </c>
      <c r="CX6" s="21">
        <f>IF(CX7="",NA(),CX7)</f>
        <v>70.28</v>
      </c>
      <c r="CY6" s="21">
        <f t="shared" ref="CY6:DG6" si="11">IF(CY7="",NA(),CY7)</f>
        <v>71.39</v>
      </c>
      <c r="CZ6" s="21">
        <f t="shared" si="11"/>
        <v>72.45</v>
      </c>
      <c r="DA6" s="21">
        <f t="shared" si="11"/>
        <v>73.98</v>
      </c>
      <c r="DB6" s="21">
        <f t="shared" si="11"/>
        <v>75.91</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62120</v>
      </c>
      <c r="D7" s="23">
        <v>47</v>
      </c>
      <c r="E7" s="23">
        <v>17</v>
      </c>
      <c r="F7" s="23">
        <v>5</v>
      </c>
      <c r="G7" s="23">
        <v>0</v>
      </c>
      <c r="H7" s="23" t="s">
        <v>98</v>
      </c>
      <c r="I7" s="23" t="s">
        <v>99</v>
      </c>
      <c r="J7" s="23" t="s">
        <v>100</v>
      </c>
      <c r="K7" s="23" t="s">
        <v>101</v>
      </c>
      <c r="L7" s="23" t="s">
        <v>102</v>
      </c>
      <c r="M7" s="23" t="s">
        <v>103</v>
      </c>
      <c r="N7" s="24" t="s">
        <v>104</v>
      </c>
      <c r="O7" s="24" t="s">
        <v>105</v>
      </c>
      <c r="P7" s="24">
        <v>8.0500000000000007</v>
      </c>
      <c r="Q7" s="24">
        <v>92.74</v>
      </c>
      <c r="R7" s="24">
        <v>3300</v>
      </c>
      <c r="S7" s="24">
        <v>14433</v>
      </c>
      <c r="T7" s="24">
        <v>372.53</v>
      </c>
      <c r="U7" s="24">
        <v>38.74</v>
      </c>
      <c r="V7" s="24">
        <v>1150</v>
      </c>
      <c r="W7" s="24">
        <v>1.23</v>
      </c>
      <c r="X7" s="24">
        <v>934.96</v>
      </c>
      <c r="Y7" s="24">
        <v>48.13</v>
      </c>
      <c r="Z7" s="24">
        <v>47.39</v>
      </c>
      <c r="AA7" s="24">
        <v>51.34</v>
      </c>
      <c r="AB7" s="24">
        <v>54.34</v>
      </c>
      <c r="AC7" s="24">
        <v>53.56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4242.76</v>
      </c>
      <c r="BG7" s="24">
        <v>4113.1099999999997</v>
      </c>
      <c r="BH7" s="24">
        <v>3881.12</v>
      </c>
      <c r="BI7" s="24">
        <v>3739.38</v>
      </c>
      <c r="BJ7" s="24">
        <v>3718.4</v>
      </c>
      <c r="BK7" s="24">
        <v>789.46</v>
      </c>
      <c r="BL7" s="24">
        <v>826.83</v>
      </c>
      <c r="BM7" s="24">
        <v>867.83</v>
      </c>
      <c r="BN7" s="24">
        <v>791.76</v>
      </c>
      <c r="BO7" s="24">
        <v>900.82</v>
      </c>
      <c r="BP7" s="24">
        <v>809.19</v>
      </c>
      <c r="BQ7" s="24">
        <v>29.52</v>
      </c>
      <c r="BR7" s="24">
        <v>28.53</v>
      </c>
      <c r="BS7" s="24">
        <v>25.05</v>
      </c>
      <c r="BT7" s="24">
        <v>24.88</v>
      </c>
      <c r="BU7" s="24">
        <v>26.07</v>
      </c>
      <c r="BV7" s="24">
        <v>57.77</v>
      </c>
      <c r="BW7" s="24">
        <v>57.31</v>
      </c>
      <c r="BX7" s="24">
        <v>57.08</v>
      </c>
      <c r="BY7" s="24">
        <v>56.26</v>
      </c>
      <c r="BZ7" s="24">
        <v>52.94</v>
      </c>
      <c r="CA7" s="24">
        <v>57.02</v>
      </c>
      <c r="CB7" s="24">
        <v>558.12</v>
      </c>
      <c r="CC7" s="24">
        <v>582.74</v>
      </c>
      <c r="CD7" s="24">
        <v>672.09</v>
      </c>
      <c r="CE7" s="24">
        <v>692.46</v>
      </c>
      <c r="CF7" s="24">
        <v>665.9</v>
      </c>
      <c r="CG7" s="24">
        <v>274.35000000000002</v>
      </c>
      <c r="CH7" s="24">
        <v>273.52</v>
      </c>
      <c r="CI7" s="24">
        <v>274.99</v>
      </c>
      <c r="CJ7" s="24">
        <v>282.08999999999997</v>
      </c>
      <c r="CK7" s="24">
        <v>303.27999999999997</v>
      </c>
      <c r="CL7" s="24">
        <v>273.68</v>
      </c>
      <c r="CM7" s="24">
        <v>34.14</v>
      </c>
      <c r="CN7" s="24">
        <v>32.229999999999997</v>
      </c>
      <c r="CO7" s="24">
        <v>32.229999999999997</v>
      </c>
      <c r="CP7" s="24">
        <v>32.479999999999997</v>
      </c>
      <c r="CQ7" s="24">
        <v>29.16</v>
      </c>
      <c r="CR7" s="24">
        <v>50.68</v>
      </c>
      <c r="CS7" s="24">
        <v>50.14</v>
      </c>
      <c r="CT7" s="24">
        <v>54.83</v>
      </c>
      <c r="CU7" s="24">
        <v>66.53</v>
      </c>
      <c r="CV7" s="24">
        <v>52.35</v>
      </c>
      <c r="CW7" s="24">
        <v>52.55</v>
      </c>
      <c r="CX7" s="24">
        <v>70.28</v>
      </c>
      <c r="CY7" s="24">
        <v>71.39</v>
      </c>
      <c r="CZ7" s="24">
        <v>72.45</v>
      </c>
      <c r="DA7" s="24">
        <v>73.98</v>
      </c>
      <c r="DB7" s="24">
        <v>75.91</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2024-01-17T08:59:27Z</cp:lastPrinted>
  <dcterms:created xsi:type="dcterms:W3CDTF">2023-12-12T02:52:20Z</dcterms:created>
  <dcterms:modified xsi:type="dcterms:W3CDTF">2024-01-17T09:03:57Z</dcterms:modified>
  <cp:category/>
</cp:coreProperties>
</file>