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水道\R5年度経営比較分析表(上水)\02_作業フォルダ\"/>
    </mc:Choice>
  </mc:AlternateContent>
  <xr:revisionPtr revIDLastSave="0" documentId="13_ncr:1_{BFFCEF6E-916C-4C5C-BF52-C11A4D1AB1B1}" xr6:coauthVersionLast="36" xr6:coauthVersionMax="36" xr10:uidLastSave="{00000000-0000-0000-0000-000000000000}"/>
  <workbookProtection workbookAlgorithmName="SHA-512" workbookHashValue="DqeJO1CLO1w5XvZhm86Tn1/r/bFAdfj3LWEpU1ktTSx7KExrATa92PAjQ/CXoJBRNmHgLTeC1Ez3dQIaFiVRhg==" workbookSaltValue="CiSdwVC4i3Cj/AWFkKatEA=="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<sst xmlns="http://schemas.openxmlformats.org/spreadsheetml/2006/main" count="228" uniqueCount="114">
  <si>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</si>
  <si>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</si>
  <si>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</si>
  <si>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</si>
  <si>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</si>
  <si>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</si>
  <si>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</si>
  <si>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</si>
  <si>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</si>
  <si>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</si>
  <si>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</si>
  <si>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</si>
  <si>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</si>
  <si>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</si>
  <si>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</si>
  <si>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</si>
  <si>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</si>
  <si>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</si>
  <si>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</si>
  <si>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</si>
  <si>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</si>
  <si>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</si>
  <si>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</si>
  <si>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</si>
  <si>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</si>
  <si>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</si>
  <si>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</si>
  <si>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</si>
  <si>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</si>
  <si>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</si>
  <si>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</si>
  <si>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</si>
  <si>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</si>
  <si>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</si>
  <si>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</si>
  <si>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</si>
  <si>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</si>
  <si>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</si>
  <si>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</si>
  <si>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</si>
  <si>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</si>
  <si>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</si>
  <si>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</si>
  <si>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</si>
  <si>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</si>
  <si>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</si>
  <si>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</si>
  <si>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</si>
  <si>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</si>
  <si>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</si>
  <si>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</si>
  <si>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</si>
  <si>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</si>
  <si>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</si>
  <si>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</si>
  <si>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</si>
  <si>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</si>
  <si>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</si>
  <si>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</si>
  <si>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</si>
  <si>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</si>
  <si>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</si>
  <si>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</si>
  <si>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</si>
  <si>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</si>
  <si>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</si>
  <si>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</si>
  <si>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</si>
  <si>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</si>
  <si>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</si>
  <si>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</si>
  <si>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</si>
  <si>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</si>
  <si>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</si>
  <si>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</si>
  <si>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</si>
  <si>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</si>
  <si>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</si>
  <si>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</si>
  <si>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</si>
  <si>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</si>
  <si>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</si>
  <si>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</si>
  <si>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</si>
  <si>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</si>
  <si>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</si>
  <si>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</si>
  <si>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</si>
  <si>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</si>
  <si>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</si>
  <si>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</si>
  <si>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</si>
  <si>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</si>
  <si>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</si>
  <si>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</si>
  <si>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</si>
  <si>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</si>
  <si>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</si>
  <si>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</si>
  <si>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</si>
  <si>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</si>
  <si>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</si>
  <si>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</si>
  <si>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</si>
  <si>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</si>
  <si>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</si>
  <si>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</si>
  <si>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</si>
  <si>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</si>
  <si>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</si>
  <si>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</si>
  <si>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や節水型機器の普及により、給水収益の大幅な伸びが見込めない中、老朽化した管路や施設の更新需要が増加するため、より一層の経費削減や適正な料金改定により、健全経営を堅持していく必要があります。
　なお、管路や施設の更新にあたっては、給水区域の需要を見極め優先順位や効率性を考慮しながら計画的に行うとともに、施設の統廃合等のダウンサイジングを図り適正な規模に整備していく必要があります。</t>
    <rPh sb="39" eb="42">
      <t>ロウキュウカ</t>
    </rPh>
    <rPh sb="52" eb="54">
      <t>ジュヨウ</t>
    </rPh>
    <phoneticPr fontId="4"/>
  </si>
  <si>
    <t>①有形固定資産減価償却率は、類似団体平均よりも高い数値となっており、年々増加傾向にあります。施設の老朽化が進行しているため、必要な施設を見極め、有効で効率的な投資を行っていく必要があります。
②管路経年化率は、類似団体平均よりも高い数値となっており、今後はより効率的に管路更新を進める必要があります。
③管路更新率は、給水区域面積が広大かつ管路が多岐に広がっているため、類似団体平均より低い数値となっております。令和4年度の管路更新率は例年並の数値となりましたが、基幹管路耐震化率等の数値は増加しており、水道事業全体の更新は進捗しております。したがって、今後とも効率的かつ効果的なアセットマネジメントの実践に取り組む必要があります。</t>
    <rPh sb="170" eb="172">
      <t>カンロ</t>
    </rPh>
    <rPh sb="214" eb="217">
      <t>レイネンナ</t>
    </rPh>
    <rPh sb="218" eb="220">
      <t>スウチ</t>
    </rPh>
    <rPh sb="228" eb="236">
      <t>キカンカンロタイシンカリツ</t>
    </rPh>
    <rPh sb="237" eb="240">
      <t>ハイスイチ</t>
    </rPh>
    <rPh sb="240" eb="241">
      <t>トウ</t>
    </rPh>
    <rPh sb="242" eb="244">
      <t>スウチ</t>
    </rPh>
    <rPh sb="256" eb="258">
      <t>ゼンタイ</t>
    </rPh>
    <rPh sb="274" eb="276">
      <t>コンゴ</t>
    </rPh>
    <phoneticPr fontId="4"/>
  </si>
  <si>
    <t>①経常収支比率は、給水収益の減少に伴う経常収益の減少、及び令和4年度から開始した第2期包括的業務委託に伴う経常費用の増加のため下落しましたが、健全経営の水準とされる100％は上回っています。
②累積欠損金比率は、0％で累積欠損金は発生していませんが、今後給水収益の伸びが見込めないため、継続して費用節減に努める必要があります。
③流動比率は、企業債償還金が少ないことなどから、類似団体平均値と比較して高い数値となっています。
④企業債残高対給水収益比率は、近年企業債借入を行っていないことから数値が小さくなっていますが、今後は管路等施設の更新増が見込まれるため、新規借入による数値の上昇が想定されます。
⑤料金回収率は、経常費用増加に伴う給水原価の増加、及び有収水量減少に伴う供給単価の増加のため、減少しました。
⑥給水原価は、令和3年度と比較して経常費用が増加し、年間総有収水量が減少したため、増加しました。
⑦施設利用率について、給水区域面積が広大で保有する施設が多いため、配水量に対し施設が過大となっています。今後、給水人口の減少を視野に施設規模の適正化を図る必要があります。
⑧有収率は、近年減少傾向にあり令和4年度も前年度を下回りました。</t>
    <rPh sb="23" eb="25">
      <t>レイワ</t>
    </rPh>
    <rPh sb="32" eb="34">
      <t>カイシ</t>
    </rPh>
    <rPh sb="36" eb="37">
      <t>ダイ</t>
    </rPh>
    <rPh sb="38" eb="39">
      <t>キ</t>
    </rPh>
    <rPh sb="39" eb="42">
      <t>ホウカツテキ</t>
    </rPh>
    <rPh sb="42" eb="46">
      <t>ギョウムイタク</t>
    </rPh>
    <rPh sb="71" eb="75">
      <t>ケンゼンケイエイ</t>
    </rPh>
    <rPh sb="76" eb="78">
      <t>スイジュン</t>
    </rPh>
    <rPh sb="87" eb="89">
      <t>ウワマワ</t>
    </rPh>
    <rPh sb="151" eb="153">
      <t>ヒツヨウ</t>
    </rPh>
    <rPh sb="317" eb="318">
      <t>トモナ</t>
    </rPh>
    <rPh sb="324" eb="326">
      <t>ゾウカ</t>
    </rPh>
    <rPh sb="327" eb="328">
      <t>オヨ</t>
    </rPh>
    <rPh sb="329" eb="333">
      <t>ユウシュウスイリョウ</t>
    </rPh>
    <rPh sb="336" eb="337">
      <t>トモナ</t>
    </rPh>
    <rPh sb="343" eb="345">
      <t>ゾウカ</t>
    </rPh>
    <rPh sb="350" eb="352">
      <t>ゲンショウ</t>
    </rPh>
    <rPh sb="371" eb="375">
      <t>ケイジョウヒヨウ</t>
    </rPh>
    <rPh sb="376" eb="378">
      <t>ゲンショウ</t>
    </rPh>
    <rPh sb="378" eb="379">
      <t>ハバ</t>
    </rPh>
    <rPh sb="380" eb="382">
      <t>ゾウカ</t>
    </rPh>
    <rPh sb="388" eb="390">
      <t>ゲンショウ</t>
    </rPh>
    <rPh sb="390" eb="391">
      <t>ハバ</t>
    </rPh>
    <rPh sb="393" eb="394">
      <t>オオ</t>
    </rPh>
    <rPh sb="398" eb="400">
      <t>ゾウカ</t>
    </rPh>
    <rPh sb="469" eb="471">
      <t>シセツ</t>
    </rPh>
    <rPh sb="471" eb="473">
      <t>キボ</t>
    </rPh>
    <rPh sb="474" eb="477">
      <t>テキセイカ</t>
    </rPh>
    <rPh sb="478" eb="479">
      <t>ハカ</t>
    </rPh>
    <rPh sb="480" eb="4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</si>
</sst>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0.35</c:v>
                </c:pt>
                <c:pt idx="2">
                  <c:v>0.24</c:v>
                </c:pt>
                <c:pt idx="3">
                  <c:v>0.88</c:v>
                </c:pt>
                <c:pt idx="4">
                  <c:v>0.27</c:v>
                </c:pt>
              </c:numCache>
            </c:numRef>
          </c:val>
          <c:extLst>
            <c:ext xmlns:c16="http://schemas.microsoft.com/office/drawing/2014/chart" uri="{C3380CC4-5D6E-409C-BE32-E72D297353CC}">
              <c16:uniqueId val="{00000000-2332-4453-9E02-A18CA9C801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332-4453-9E02-A18CA9C801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43.34</c:v>
                </c:pt>
                <c:pt idx="1">
                  <c:v>41.94</c:v>
                </c:pt>
                <c:pt idx="2">
                  <c:v>41.78</c:v>
                </c:pt>
                <c:pt idx="3">
                  <c:v>41.52</c:v>
                </c:pt>
                <c:pt idx="4">
                  <c:v>41.8</c:v>
                </c:pt>
              </c:numCache>
            </c:numRef>
          </c:val>
          <c:extLst>
            <c:ext xmlns:c16="http://schemas.microsoft.com/office/drawing/2014/chart" uri="{C3380CC4-5D6E-409C-BE32-E72D297353CC}">
              <c16:uniqueId val="{00000000-D521-48BB-A0A0-036724807B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521-48BB-A0A0-036724807B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86.04</c:v>
                </c:pt>
                <c:pt idx="1">
                  <c:v>87.25</c:v>
                </c:pt>
                <c:pt idx="2">
                  <c:v>86.62</c:v>
                </c:pt>
                <c:pt idx="3">
                  <c:v>85.98</c:v>
                </c:pt>
                <c:pt idx="4">
                  <c:v>84.42</c:v>
                </c:pt>
              </c:numCache>
            </c:numRef>
          </c:val>
          <c:extLst>
            <c:ext xmlns:c16="http://schemas.microsoft.com/office/drawing/2014/chart" uri="{C3380CC4-5D6E-409C-BE32-E72D297353CC}">
              <c16:uniqueId val="{00000000-D8A9-41A6-8B7B-D794E5E9E8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D8A9-41A6-8B7B-D794E5E9E8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114.46</c:v>
                </c:pt>
                <c:pt idx="1">
                  <c:v>115.33</c:v>
                </c:pt>
                <c:pt idx="2">
                  <c:v>111.65</c:v>
                </c:pt>
                <c:pt idx="3">
                  <c:v>115.01</c:v>
                </c:pt>
                <c:pt idx="4">
                  <c:v>111.12</c:v>
                </c:pt>
              </c:numCache>
            </c:numRef>
          </c:val>
          <c:extLst>
            <c:ext xmlns:c16="http://schemas.microsoft.com/office/drawing/2014/chart" uri="{C3380CC4-5D6E-409C-BE32-E72D297353CC}">
              <c16:uniqueId val="{00000000-2760-468F-A323-1AF298DD53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760-468F-A323-1AF298DD53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59.71</c:v>
                </c:pt>
                <c:pt idx="1">
                  <c:v>60.95</c:v>
                </c:pt>
                <c:pt idx="2">
                  <c:v>62.16</c:v>
                </c:pt>
                <c:pt idx="3">
                  <c:v>62.76</c:v>
                </c:pt>
                <c:pt idx="4">
                  <c:v>63.71</c:v>
                </c:pt>
              </c:numCache>
            </c:numRef>
          </c:val>
          <c:extLst>
            <c:ext xmlns:c16="http://schemas.microsoft.com/office/drawing/2014/chart" uri="{C3380CC4-5D6E-409C-BE32-E72D297353CC}">
              <c16:uniqueId val="{00000000-ED5A-4354-9025-B830026D35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ED5A-4354-9025-B830026D35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14.63</c:v>
                </c:pt>
                <c:pt idx="1">
                  <c:v>20.95</c:v>
                </c:pt>
                <c:pt idx="2">
                  <c:v>22.22</c:v>
                </c:pt>
                <c:pt idx="3">
                  <c:v>23.44</c:v>
                </c:pt>
                <c:pt idx="4">
                  <c:v>24.15</c:v>
                </c:pt>
              </c:numCache>
            </c:numRef>
          </c:val>
          <c:extLst>
            <c:ext xmlns:c16="http://schemas.microsoft.com/office/drawing/2014/chart" uri="{C3380CC4-5D6E-409C-BE32-E72D297353CC}">
              <c16:uniqueId val="{00000000-1D96-4911-AF31-47DC0F3FC4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D96-4911-AF31-47DC0F3FC4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B9-4FD6-B00F-610DCE5E75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AEB9-4FD6-B00F-610DCE5E75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625.53</c:v>
                </c:pt>
                <c:pt idx="1">
                  <c:v>628.52</c:v>
                </c:pt>
                <c:pt idx="2">
                  <c:v>619.24</c:v>
                </c:pt>
                <c:pt idx="3">
                  <c:v>656.79</c:v>
                </c:pt>
                <c:pt idx="4">
                  <c:v>598.57000000000005</c:v>
                </c:pt>
              </c:numCache>
            </c:numRef>
          </c:val>
          <c:extLst>
            <c:ext xmlns:c16="http://schemas.microsoft.com/office/drawing/2014/chart" uri="{C3380CC4-5D6E-409C-BE32-E72D297353CC}">
              <c16:uniqueId val="{00000000-AF2F-491C-A29E-7FE87B3FD0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F2F-491C-A29E-7FE87B3FD0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161.84</c:v>
                </c:pt>
                <c:pt idx="1">
                  <c:v>147.22999999999999</c:v>
                </c:pt>
                <c:pt idx="2">
                  <c:v>134.38</c:v>
                </c:pt>
                <c:pt idx="3">
                  <c:v>115.93</c:v>
                </c:pt>
                <c:pt idx="4">
                  <c:v>99.35</c:v>
                </c:pt>
              </c:numCache>
            </c:numRef>
          </c:val>
          <c:extLst>
            <c:ext xmlns:c16="http://schemas.microsoft.com/office/drawing/2014/chart" uri="{C3380CC4-5D6E-409C-BE32-E72D297353CC}">
              <c16:uniqueId val="{00000000-E20F-454A-A546-6E8B3B764D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20F-454A-A546-6E8B3B764D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109.09</c:v>
                </c:pt>
                <c:pt idx="1">
                  <c:v>109.07</c:v>
                </c:pt>
                <c:pt idx="2">
                  <c:v>105.78</c:v>
                </c:pt>
                <c:pt idx="3">
                  <c:v>109.38</c:v>
                </c:pt>
                <c:pt idx="4">
                  <c:v>105.77</c:v>
                </c:pt>
              </c:numCache>
            </c:numRef>
          </c:val>
          <c:extLst>
            <c:ext xmlns:c16="http://schemas.microsoft.com/office/drawing/2014/chart" uri="{C3380CC4-5D6E-409C-BE32-E72D297353CC}">
              <c16:uniqueId val="{00000000-DED4-4AE1-91A2-2FB969CBEC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ED4-4AE1-91A2-2FB969CBEC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190.42</c:v>
                </c:pt>
                <c:pt idx="1">
                  <c:v>190.63</c:v>
                </c:pt>
                <c:pt idx="2">
                  <c:v>192.78</c:v>
                </c:pt>
                <c:pt idx="3">
                  <c:v>190.49</c:v>
                </c:pt>
                <c:pt idx="4">
                  <c:v>197.65</c:v>
                </c:pt>
              </c:numCache>
            </c:numRef>
          </c:val>
          <c:extLst>
            <c:ext xmlns:c16="http://schemas.microsoft.com/office/drawing/2014/chart" uri="{C3380CC4-5D6E-409C-BE32-E72D297353CC}">
              <c16:uniqueId val="{00000000-FBC4-4D17-AFA3-F368899695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FBC4-4D17-AFA3-F368899695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4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鶴岡市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120398</v>
      </c>
      <c r="AM8" s="45"/>
      <c r="AN8" s="45"/>
      <c r="AO8" s="45"/>
      <c r="AP8" s="45"/>
      <c r="AQ8" s="45"/>
      <c r="AR8" s="45"/>
      <c r="AS8" s="45"/>
      <c r="AT8" s="46">
        <f>データ!$S$6</f>
        <v>1311.51</v>
      </c>
      <c r="AU8" s="47"/>
      <c r="AV8" s="47"/>
      <c r="AW8" s="47"/>
      <c r="AX8" s="47"/>
      <c r="AY8" s="47"/>
      <c r="AZ8" s="47"/>
      <c r="BA8" s="47"/>
      <c r="BB8" s="48">
        <f>データ!$T$6</f>
        <v>91.8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84.95</v>
      </c>
      <c r="J10" s="47"/>
      <c r="K10" s="47"/>
      <c r="L10" s="47"/>
      <c r="M10" s="47"/>
      <c r="N10" s="47"/>
      <c r="O10" s="81"/>
      <c r="P10" s="48">
        <f>データ!$P$6</f>
        <v>99.55</v>
      </c>
      <c r="Q10" s="48"/>
      <c r="R10" s="48"/>
      <c r="S10" s="48"/>
      <c r="T10" s="48"/>
      <c r="U10" s="48"/>
      <c r="V10" s="48"/>
      <c r="W10" s="45">
        <f>データ!$Q$6</f>
        <v>3894</v>
      </c>
      <c r="X10" s="45"/>
      <c r="Y10" s="45"/>
      <c r="Z10" s="45"/>
      <c r="AA10" s="45"/>
      <c r="AB10" s="45"/>
      <c r="AC10" s="45"/>
      <c r="AD10" s="2"/>
      <c r="AE10" s="2"/>
      <c r="AF10" s="2"/>
      <c r="AG10" s="2"/>
      <c r="AH10" s="2"/>
      <c r="AI10" s="2"/>
      <c r="AJ10" s="2"/>
      <c r="AK10" s="2"/>
      <c r="AL10" s="45">
        <f>データ!$U$6</f>
        <v>126160</v>
      </c>
      <c r="AM10" s="45"/>
      <c r="AN10" s="45"/>
      <c r="AO10" s="45"/>
      <c r="AP10" s="45"/>
      <c r="AQ10" s="45"/>
      <c r="AR10" s="45"/>
      <c r="AS10" s="45"/>
      <c r="AT10" s="46">
        <f>データ!$V$6</f>
        <v>427</v>
      </c>
      <c r="AU10" s="47"/>
      <c r="AV10" s="47"/>
      <c r="AW10" s="47"/>
      <c r="AX10" s="47"/>
      <c r="AY10" s="47"/>
      <c r="AZ10" s="47"/>
      <c r="BA10" s="47"/>
      <c r="BB10" s="48">
        <f>データ!$W$6</f>
        <v>295.45999999999998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1" t="s">
        <v>25</v>
      </c>
      <c r="BM14" s="62"/>
      <c r="BN14" s="62"/>
      <c r="BO14" s="62"/>
      <c r="BP14" s="62"/>
      <c r="BQ14" s="62"/>
      <c r="BR14" s="62"/>
      <c r="BS14" s="62"/>
      <c r="BT14" s="62"/>
      <c r="BU14" s="62"/>
      <c r="BV14" s="62"/>
      <c r="BW14" s="62"/>
      <c r="BX14" s="62"/>
      <c r="BY14" s="62"/>
      <c r="BZ14" s="63"/>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113</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7"/>
      <c r="BM44" s="68"/>
      <c r="BN44" s="68"/>
      <c r="BO44" s="68"/>
      <c r="BP44" s="68"/>
      <c r="BQ44" s="68"/>
      <c r="BR44" s="68"/>
      <c r="BS44" s="68"/>
      <c r="BT44" s="68"/>
      <c r="BU44" s="68"/>
      <c r="BV44" s="68"/>
      <c r="BW44" s="68"/>
      <c r="BX44" s="68"/>
      <c r="BY44" s="68"/>
      <c r="BZ44" s="6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1" t="s">
        <v>26</v>
      </c>
      <c r="BM45" s="62"/>
      <c r="BN45" s="62"/>
      <c r="BO45" s="62"/>
      <c r="BP45" s="62"/>
      <c r="BQ45" s="62"/>
      <c r="BR45" s="62"/>
      <c r="BS45" s="62"/>
      <c r="BT45" s="62"/>
      <c r="BU45" s="62"/>
      <c r="BV45" s="62"/>
      <c r="BW45" s="62"/>
      <c r="BX45" s="62"/>
      <c r="BY45" s="62"/>
      <c r="BZ45" s="6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4"/>
      <c r="BM46" s="65"/>
      <c r="BN46" s="65"/>
      <c r="BO46" s="65"/>
      <c r="BP46" s="65"/>
      <c r="BQ46" s="65"/>
      <c r="BR46" s="65"/>
      <c r="BS46" s="65"/>
      <c r="BT46" s="65"/>
      <c r="BU46" s="65"/>
      <c r="BV46" s="65"/>
      <c r="BW46" s="65"/>
      <c r="BX46" s="65"/>
      <c r="BY46" s="65"/>
      <c r="BZ46" s="6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112</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7"/>
      <c r="BM60" s="68"/>
      <c r="BN60" s="68"/>
      <c r="BO60" s="68"/>
      <c r="BP60" s="68"/>
      <c r="BQ60" s="68"/>
      <c r="BR60" s="68"/>
      <c r="BS60" s="68"/>
      <c r="BT60" s="68"/>
      <c r="BU60" s="68"/>
      <c r="BV60" s="68"/>
      <c r="BW60" s="68"/>
      <c r="BX60" s="68"/>
      <c r="BY60" s="68"/>
      <c r="BZ60" s="6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7"/>
      <c r="BM63" s="68"/>
      <c r="BN63" s="68"/>
      <c r="BO63" s="68"/>
      <c r="BP63" s="68"/>
      <c r="BQ63" s="68"/>
      <c r="BR63" s="68"/>
      <c r="BS63" s="68"/>
      <c r="BT63" s="68"/>
      <c r="BU63" s="68"/>
      <c r="BV63" s="68"/>
      <c r="BW63" s="68"/>
      <c r="BX63" s="68"/>
      <c r="BY63" s="68"/>
      <c r="BZ63" s="6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1" t="s">
        <v>28</v>
      </c>
      <c r="BM64" s="62"/>
      <c r="BN64" s="62"/>
      <c r="BO64" s="62"/>
      <c r="BP64" s="62"/>
      <c r="BQ64" s="62"/>
      <c r="BR64" s="62"/>
      <c r="BS64" s="62"/>
      <c r="BT64" s="62"/>
      <c r="BU64" s="62"/>
      <c r="BV64" s="62"/>
      <c r="BW64" s="62"/>
      <c r="BX64" s="62"/>
      <c r="BY64" s="62"/>
      <c r="BZ64" s="6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4"/>
      <c r="BM65" s="65"/>
      <c r="BN65" s="65"/>
      <c r="BO65" s="65"/>
      <c r="BP65" s="65"/>
      <c r="BQ65" s="65"/>
      <c r="BR65" s="65"/>
      <c r="BS65" s="65"/>
      <c r="BT65" s="65"/>
      <c r="BU65" s="65"/>
      <c r="BV65" s="65"/>
      <c r="BW65" s="65"/>
      <c r="BX65" s="65"/>
      <c r="BY65" s="65"/>
      <c r="BZ65" s="6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111</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lHB5csPvkGw1yhGETUh3If6BYxvmQ+QZmec4a9Jmk6V7E01sguXBwhgDV3aeQYcfCMEAhXlrs8mpk2R1kYvzw==" saltValue="Tb1J81QMYXscZ6Va7qIllg==" spinCount="100000" sheet="1" objects="1" scenarios="1" formatCells="0" formatColumns="0" formatRows="0"/>
  <mergeCells count="48">
    <mergeCell ref="BL64:BZ65"/>
    <mergeCell ref="BL66:BZ82"/>
    <mergeCell ref="AT10:BA10"/>
    <mergeCell ref="BL16:BZ44"/>
    <mergeCell ref="BL45:BZ46"/>
    <mergeCell ref="BL47:BZ63"/>
    <mergeCell ref="B60:BJ61"/>
    <mergeCell ref="BL11:BZ13"/>
    <mergeCell ref="B14:BJ15"/>
    <mergeCell ref="BL14:BZ15"/>
    <mergeCell ref="B10:H10"/>
    <mergeCell ref="I10:O10"/>
    <mergeCell ref="P10:V10"/>
    <mergeCell ref="W10:AC10"/>
    <mergeCell ref="AL10:AS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62031</v>
      </c>
      <c r="D6" s="20">
        <f t="shared" si="3"/>
        <v>46</v>
      </c>
      <c r="E6" s="20">
        <f t="shared" si="3"/>
        <v>1</v>
      </c>
      <c r="F6" s="20">
        <f t="shared" si="3"/>
        <v>0</v>
      </c>
      <c r="G6" s="20">
        <f t="shared" si="3"/>
        <v>1</v>
      </c>
      <c r="H6" s="20" t="str">
        <f t="shared" si="3"/>
        <v>山形県　鶴岡市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84.95</v>
      </c>
      <c r="P6" s="21">
        <f t="shared" si="3"/>
        <v>99.55</v>
      </c>
      <c r="Q6" s="21">
        <f t="shared" si="3"/>
        <v>3894</v>
      </c>
      <c r="R6" s="21">
        <f t="shared" si="3"/>
        <v>120398</v>
      </c>
      <c r="S6" s="21">
        <f t="shared" si="3"/>
        <v>1311.51</v>
      </c>
      <c r="T6" s="21">
        <f t="shared" si="3"/>
        <v>91.8</v>
      </c>
      <c r="U6" s="21">
        <f t="shared" si="3"/>
        <v>126160</v>
      </c>
      <c r="V6" s="21">
        <f t="shared" si="3"/>
        <v>427</v>
      </c>
      <c r="W6" s="21">
        <f t="shared" si="3"/>
        <v>295.45999999999998</v>
      </c>
      <c r="X6" s="22">
        <f>IF(X7="",NA(),X7)</f>
        <v>114.46</v>
      </c>
      <c r="Y6" s="22">
        <f t="shared" ref="Y6:AG6" si="4">IF(Y7="",NA(),Y7)</f>
        <v>115.33</v>
      </c>
      <c r="Z6" s="22">
        <f t="shared" si="4"/>
        <v>111.65</v>
      </c>
      <c r="AA6" s="22">
        <f t="shared" si="4"/>
        <v>115.01</v>
      </c>
      <c r="AB6" s="22">
        <f t="shared" si="4"/>
        <v>111.12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625.53</v>
      </c>
      <c r="AU6" s="22">
        <f t="shared" ref="AU6:BC6" si="6">IF(AU7="",NA(),AU7)</f>
        <v>628.52</v>
      </c>
      <c r="AV6" s="22">
        <f t="shared" si="6"/>
        <v>619.24</v>
      </c>
      <c r="AW6" s="22">
        <f t="shared" si="6"/>
        <v>656.79</v>
      </c>
      <c r="AX6" s="22">
        <f t="shared" si="6"/>
        <v>598.57000000000005</v>
      </c>
      <c r="AY6" s="22">
        <f t="shared" si="6"/>
        <v>335.6</v>
      </c>
      <c r="AZ6" s="22">
        <f t="shared" si="6"/>
        <v>358.91</v>
      </c>
      <c r="BA6" s="22">
        <f t="shared" si="6"/>
        <v>360.96</v>
      </c>
      <c r="BB6" s="22">
        <f t="shared" si="6"/>
        <v>351.29</v>
      </c>
      <c r="BC6" s="22">
        <f t="shared" si="6"/>
        <v>364.24</v>
      </c>
      <c r="BD6" s="21" t="str">
        <f>IF(BD7="","",IF(BD7="-","【-】","【"&amp;SUBSTITUTE(TEXT(BD7,"#,##0.00"),"-","△")&amp;"】"))</f>
        <v>【252.29】</v>
      </c>
      <c r="BE6" s="22">
        <f>IF(BE7="",NA(),BE7)</f>
        <v>161.84</v>
      </c>
      <c r="BF6" s="22">
        <f t="shared" ref="BF6:BN6" si="7">IF(BF7="",NA(),BF7)</f>
        <v>147.22999999999999</v>
      </c>
      <c r="BG6" s="22">
        <f t="shared" si="7"/>
        <v>134.38</v>
      </c>
      <c r="BH6" s="22">
        <f t="shared" si="7"/>
        <v>115.93</v>
      </c>
      <c r="BI6" s="22">
        <f t="shared" si="7"/>
        <v>99.35</v>
      </c>
      <c r="BJ6" s="22">
        <f t="shared" si="7"/>
        <v>258.26</v>
      </c>
      <c r="BK6" s="22">
        <f t="shared" si="7"/>
        <v>247.27</v>
      </c>
      <c r="BL6" s="22">
        <f t="shared" si="7"/>
        <v>239.18</v>
      </c>
      <c r="BM6" s="22">
        <f t="shared" si="7"/>
        <v>236.29</v>
      </c>
      <c r="BN6" s="22">
        <f t="shared" si="7"/>
        <v>238.77</v>
      </c>
      <c r="BO6" s="21" t="str">
        <f>IF(BO7="","",IF(BO7="-","【-】","【"&amp;SUBSTITUTE(TEXT(BO7,"#,##0.00"),"-","△")&amp;"】"))</f>
        <v>【268.07】</v>
      </c>
      <c r="BP6" s="22">
        <f>IF(BP7="",NA(),BP7)</f>
        <v>109.09</v>
      </c>
      <c r="BQ6" s="22">
        <f t="shared" ref="BQ6:BY6" si="8">IF(BQ7="",NA(),BQ7)</f>
        <v>109.07</v>
      </c>
      <c r="BR6" s="22">
        <f t="shared" si="8"/>
        <v>105.78</v>
      </c>
      <c r="BS6" s="22">
        <f t="shared" si="8"/>
        <v>109.38</v>
      </c>
      <c r="BT6" s="22">
        <f t="shared" si="8"/>
        <v>105.77</v>
      </c>
      <c r="BU6" s="22">
        <f t="shared" si="8"/>
        <v>106.07</v>
      </c>
      <c r="BV6" s="22">
        <f t="shared" si="8"/>
        <v>105.34</v>
      </c>
      <c r="BW6" s="22">
        <f t="shared" si="8"/>
        <v>101.89</v>
      </c>
      <c r="BX6" s="22">
        <f t="shared" si="8"/>
        <v>104.33</v>
      </c>
      <c r="BY6" s="22">
        <f t="shared" si="8"/>
        <v>98.85</v>
      </c>
      <c r="BZ6" s="21" t="str">
        <f>IF(BZ7="","",IF(BZ7="-","【-】","【"&amp;SUBSTITUTE(TEXT(BZ7,"#,##0.00"),"-","△")&amp;"】"))</f>
        <v>【97.47】</v>
      </c>
      <c r="CA6" s="22">
        <f>IF(CA7="",NA(),CA7)</f>
        <v>190.42</v>
      </c>
      <c r="CB6" s="22">
        <f t="shared" ref="CB6:CJ6" si="9">IF(CB7="",NA(),CB7)</f>
        <v>190.63</v>
      </c>
      <c r="CC6" s="22">
        <f t="shared" si="9"/>
        <v>192.78</v>
      </c>
      <c r="CD6" s="22">
        <f t="shared" si="9"/>
        <v>190.49</v>
      </c>
      <c r="CE6" s="22">
        <f t="shared" si="9"/>
        <v>197.65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43.34</v>
      </c>
      <c r="CM6" s="22">
        <f t="shared" ref="CM6:CU6" si="10">IF(CM7="",NA(),CM7)</f>
        <v>41.94</v>
      </c>
      <c r="CN6" s="22">
        <f t="shared" si="10"/>
        <v>41.78</v>
      </c>
      <c r="CO6" s="22">
        <f t="shared" si="10"/>
        <v>41.52</v>
      </c>
      <c r="CP6" s="22">
        <f t="shared" si="10"/>
        <v>41.8</v>
      </c>
      <c r="CQ6" s="22">
        <f t="shared" si="10"/>
        <v>62.83</v>
      </c>
      <c r="CR6" s="22">
        <f t="shared" si="10"/>
        <v>62.05</v>
      </c>
      <c r="CS6" s="22">
        <f t="shared" si="10"/>
        <v>63.23</v>
      </c>
      <c r="CT6" s="22">
        <f t="shared" si="10"/>
        <v>62.59</v>
      </c>
      <c r="CU6" s="22">
        <f t="shared" si="10"/>
        <v>61.81</v>
      </c>
      <c r="CV6" s="21" t="str">
        <f>IF(CV7="","",IF(CV7="-","【-】","【"&amp;SUBSTITUTE(TEXT(CV7,"#,##0.00"),"-","△")&amp;"】"))</f>
        <v>【59.97】</v>
      </c>
      <c r="CW6" s="22">
        <f>IF(CW7="",NA(),CW7)</f>
        <v>86.04</v>
      </c>
      <c r="CX6" s="22">
        <f t="shared" ref="CX6:DF6" si="11">IF(CX7="",NA(),CX7)</f>
        <v>87.25</v>
      </c>
      <c r="CY6" s="22">
        <f t="shared" si="11"/>
        <v>86.62</v>
      </c>
      <c r="CZ6" s="22">
        <f t="shared" si="11"/>
        <v>85.98</v>
      </c>
      <c r="DA6" s="22">
        <f t="shared" si="11"/>
        <v>84.42</v>
      </c>
      <c r="DB6" s="22">
        <f t="shared" si="11"/>
        <v>88.86</v>
      </c>
      <c r="DC6" s="22">
        <f t="shared" si="11"/>
        <v>89.11</v>
      </c>
      <c r="DD6" s="22">
        <f t="shared" si="11"/>
        <v>89.35</v>
      </c>
      <c r="DE6" s="22">
        <f t="shared" si="11"/>
        <v>89.7</v>
      </c>
      <c r="DF6" s="22">
        <f t="shared" si="11"/>
        <v>89.24</v>
      </c>
      <c r="DG6" s="21" t="str">
        <f>IF(DG7="","",IF(DG7="-","【-】","【"&amp;SUBSTITUTE(TEXT(DG7,"#,##0.00"),"-","△")&amp;"】"))</f>
        <v>【89.76】</v>
      </c>
      <c r="DH6" s="22">
        <f>IF(DH7="",NA(),DH7)</f>
        <v>59.71</v>
      </c>
      <c r="DI6" s="22">
        <f t="shared" ref="DI6:DQ6" si="12">IF(DI7="",NA(),DI7)</f>
        <v>60.95</v>
      </c>
      <c r="DJ6" s="22">
        <f t="shared" si="12"/>
        <v>62.16</v>
      </c>
      <c r="DK6" s="22">
        <f t="shared" si="12"/>
        <v>62.76</v>
      </c>
      <c r="DL6" s="22">
        <f t="shared" si="12"/>
        <v>63.71</v>
      </c>
      <c r="DM6" s="22">
        <f t="shared" si="12"/>
        <v>47.89</v>
      </c>
      <c r="DN6" s="22">
        <f t="shared" si="12"/>
        <v>48.69</v>
      </c>
      <c r="DO6" s="22">
        <f t="shared" si="12"/>
        <v>49.62</v>
      </c>
      <c r="DP6" s="22">
        <f t="shared" si="12"/>
        <v>50.5</v>
      </c>
      <c r="DQ6" s="22">
        <f t="shared" si="12"/>
        <v>51.28</v>
      </c>
      <c r="DR6" s="21" t="str">
        <f>IF(DR7="","",IF(DR7="-","【-】","【"&amp;SUBSTITUTE(TEXT(DR7,"#,##0.00"),"-","△")&amp;"】"))</f>
        <v>【51.51】</v>
      </c>
      <c r="DS6" s="22">
        <f>IF(DS7="",NA(),DS7)</f>
        <v>14.63</v>
      </c>
      <c r="DT6" s="22">
        <f t="shared" ref="DT6:EB6" si="13">IF(DT7="",NA(),DT7)</f>
        <v>20.95</v>
      </c>
      <c r="DU6" s="22">
        <f t="shared" si="13"/>
        <v>22.22</v>
      </c>
      <c r="DV6" s="22">
        <f t="shared" si="13"/>
        <v>23.44</v>
      </c>
      <c r="DW6" s="22">
        <f t="shared" si="13"/>
        <v>24.15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0.31</v>
      </c>
      <c r="EE6" s="22">
        <f t="shared" ref="EE6:EM6" si="14">IF(EE7="",NA(),EE7)</f>
        <v>0.35</v>
      </c>
      <c r="EF6" s="22">
        <f t="shared" si="14"/>
        <v>0.24</v>
      </c>
      <c r="EG6" s="22">
        <f t="shared" si="14"/>
        <v>0.88</v>
      </c>
      <c r="EH6" s="22">
        <f t="shared" si="14"/>
        <v>0.27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62031</v>
      </c>
      <c r="D7" s="24">
        <v>46</v>
      </c>
      <c r="E7" s="24">
        <v>1</v>
      </c>
      <c r="F7" s="24">
        <v>0</v>
      </c>
      <c r="G7" s="24">
        <v>1</v>
      </c>
      <c r="H7" s="24" t="s">
        <v>93</v>
      </c>
      <c r="I7" s="24" t="s">
        <v>94</v>
      </c>
      <c r="J7" s="24" t="s">
        <v>95</v>
      </c>
      <c r="K7" s="24" t="s">
        <v>96</v>
      </c>
      <c r="L7" s="24" t="s">
        <v>97</v>
      </c>
      <c r="M7" s="24" t="s">
        <v>98</v>
      </c>
      <c r="N7" s="25" t="s">
        <v>99</v>
      </c>
      <c r="O7" s="25">
        <v>84.95</v>
      </c>
      <c r="P7" s="25">
        <v>99.55</v>
      </c>
      <c r="Q7" s="25">
        <v>3894</v>
      </c>
      <c r="R7" s="25">
        <v>120398</v>
      </c>
      <c r="S7" s="25">
        <v>1311.51</v>
      </c>
      <c r="T7" s="25">
        <v>91.8</v>
      </c>
      <c r="U7" s="25">
        <v>126160</v>
      </c>
      <c r="V7" s="25">
        <v>427</v>
      </c>
      <c r="W7" s="25">
        <v>295.45999999999998</v>
      </c>
      <c r="X7" s="25">
        <v>114.46</v>
      </c>
      <c r="Y7" s="25">
        <v>115.33</v>
      </c>
      <c r="Z7" s="25">
        <v>111.65</v>
      </c>
      <c r="AA7" s="25">
        <v>115.01</v>
      </c>
      <c r="AB7" s="25">
        <v>111.12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625.53</v>
      </c>
      <c r="AU7" s="25">
        <v>628.52</v>
      </c>
      <c r="AV7" s="25">
        <v>619.24</v>
      </c>
      <c r="AW7" s="25">
        <v>656.79</v>
      </c>
      <c r="AX7" s="25">
        <v>598.57000000000005</v>
      </c>
      <c r="AY7" s="25">
        <v>335.6</v>
      </c>
      <c r="AZ7" s="25">
        <v>358.91</v>
      </c>
      <c r="BA7" s="25">
        <v>360.96</v>
      </c>
      <c r="BB7" s="25">
        <v>351.29</v>
      </c>
      <c r="BC7" s="25">
        <v>364.24</v>
      </c>
      <c r="BD7" s="25">
        <v>252.29</v>
      </c>
      <c r="BE7" s="25">
        <v>161.84</v>
      </c>
      <c r="BF7" s="25">
        <v>147.22999999999999</v>
      </c>
      <c r="BG7" s="25">
        <v>134.38</v>
      </c>
      <c r="BH7" s="25">
        <v>115.93</v>
      </c>
      <c r="BI7" s="25">
        <v>99.35</v>
      </c>
      <c r="BJ7" s="25">
        <v>258.26</v>
      </c>
      <c r="BK7" s="25">
        <v>247.27</v>
      </c>
      <c r="BL7" s="25">
        <v>239.18</v>
      </c>
      <c r="BM7" s="25">
        <v>236.29</v>
      </c>
      <c r="BN7" s="25">
        <v>238.77</v>
      </c>
      <c r="BO7" s="25">
        <v>268.07</v>
      </c>
      <c r="BP7" s="25">
        <v>109.09</v>
      </c>
      <c r="BQ7" s="25">
        <v>109.07</v>
      </c>
      <c r="BR7" s="25">
        <v>105.78</v>
      </c>
      <c r="BS7" s="25">
        <v>109.38</v>
      </c>
      <c r="BT7" s="25">
        <v>105.77</v>
      </c>
      <c r="BU7" s="25">
        <v>106.07</v>
      </c>
      <c r="BV7" s="25">
        <v>105.34</v>
      </c>
      <c r="BW7" s="25">
        <v>101.89</v>
      </c>
      <c r="BX7" s="25">
        <v>104.33</v>
      </c>
      <c r="BY7" s="25">
        <v>98.85</v>
      </c>
      <c r="BZ7" s="25">
        <v>97.47</v>
      </c>
      <c r="CA7" s="25">
        <v>190.42</v>
      </c>
      <c r="CB7" s="25">
        <v>190.63</v>
      </c>
      <c r="CC7" s="25">
        <v>192.78</v>
      </c>
      <c r="CD7" s="25">
        <v>190.49</v>
      </c>
      <c r="CE7" s="25">
        <v>197.65</v>
      </c>
      <c r="CF7" s="25">
        <v>159.22</v>
      </c>
      <c r="CG7" s="25">
        <v>159.6</v>
      </c>
      <c r="CH7" s="25">
        <v>156.32</v>
      </c>
      <c r="CI7" s="25">
        <v>157.4</v>
      </c>
      <c r="CJ7" s="25">
        <v>162.61000000000001</v>
      </c>
      <c r="CK7" s="25">
        <v>174.75</v>
      </c>
      <c r="CL7" s="25">
        <v>43.34</v>
      </c>
      <c r="CM7" s="25">
        <v>41.94</v>
      </c>
      <c r="CN7" s="25">
        <v>41.78</v>
      </c>
      <c r="CO7" s="25">
        <v>41.52</v>
      </c>
      <c r="CP7" s="25">
        <v>41.8</v>
      </c>
      <c r="CQ7" s="25">
        <v>62.83</v>
      </c>
      <c r="CR7" s="25">
        <v>62.05</v>
      </c>
      <c r="CS7" s="25">
        <v>63.23</v>
      </c>
      <c r="CT7" s="25">
        <v>62.59</v>
      </c>
      <c r="CU7" s="25">
        <v>61.81</v>
      </c>
      <c r="CV7" s="25">
        <v>59.97</v>
      </c>
      <c r="CW7" s="25">
        <v>86.04</v>
      </c>
      <c r="CX7" s="25">
        <v>87.25</v>
      </c>
      <c r="CY7" s="25">
        <v>86.62</v>
      </c>
      <c r="CZ7" s="25">
        <v>85.98</v>
      </c>
      <c r="DA7" s="25">
        <v>84.42</v>
      </c>
      <c r="DB7" s="25">
        <v>88.86</v>
      </c>
      <c r="DC7" s="25">
        <v>89.11</v>
      </c>
      <c r="DD7" s="25">
        <v>89.35</v>
      </c>
      <c r="DE7" s="25">
        <v>89.7</v>
      </c>
      <c r="DF7" s="25">
        <v>89.24</v>
      </c>
      <c r="DG7" s="25">
        <v>89.76</v>
      </c>
      <c r="DH7" s="25">
        <v>59.71</v>
      </c>
      <c r="DI7" s="25">
        <v>60.95</v>
      </c>
      <c r="DJ7" s="25">
        <v>62.16</v>
      </c>
      <c r="DK7" s="25">
        <v>62.76</v>
      </c>
      <c r="DL7" s="25">
        <v>63.71</v>
      </c>
      <c r="DM7" s="25">
        <v>47.89</v>
      </c>
      <c r="DN7" s="25">
        <v>48.69</v>
      </c>
      <c r="DO7" s="25">
        <v>49.62</v>
      </c>
      <c r="DP7" s="25">
        <v>50.5</v>
      </c>
      <c r="DQ7" s="25">
        <v>51.28</v>
      </c>
      <c r="DR7" s="25">
        <v>51.51</v>
      </c>
      <c r="DS7" s="25">
        <v>14.63</v>
      </c>
      <c r="DT7" s="25">
        <v>20.95</v>
      </c>
      <c r="DU7" s="25">
        <v>22.22</v>
      </c>
      <c r="DV7" s="25">
        <v>23.44</v>
      </c>
      <c r="DW7" s="25">
        <v>24.15</v>
      </c>
      <c r="DX7" s="25">
        <v>16.899999999999999</v>
      </c>
      <c r="DY7" s="25">
        <v>18.260000000000002</v>
      </c>
      <c r="DZ7" s="25">
        <v>19.510000000000002</v>
      </c>
      <c r="EA7" s="25">
        <v>21.19</v>
      </c>
      <c r="EB7" s="25">
        <v>22.64</v>
      </c>
      <c r="EC7" s="25">
        <v>23.75</v>
      </c>
      <c r="ED7" s="25">
        <v>0.31</v>
      </c>
      <c r="EE7" s="25">
        <v>0.35</v>
      </c>
      <c r="EF7" s="25">
        <v>0.24</v>
      </c>
      <c r="EG7" s="25">
        <v>0.88</v>
      </c>
      <c r="EH7" s="25">
        <v>0.27</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