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idebook\共有\600_地域整備課\300_上下水道室\00_全体\03_報告物\R4\20230111_【市町村課1.19(木)16時〆依頼】公営企業に係る「経営比較分析表」（令和３年度決算）の分析について\_提出\"/>
    </mc:Choice>
  </mc:AlternateContent>
  <xr:revisionPtr revIDLastSave="0" documentId="13_ncr:1_{04633125-E284-4EAB-9653-7A2D871A6E01}" xr6:coauthVersionLast="47" xr6:coauthVersionMax="47" xr10:uidLastSave="{00000000-0000-0000-0000-000000000000}"/>
  <workbookProtection workbookAlgorithmName="SHA-512" workbookHashValue="BfrroieENFOXWkP5//Ysoax4CpsfPcBEPvAFfsqDW1FI9kPi7wPAkFdZctOwosQ6s0XCbMk9BmX9EMc+UXkUpA==" workbookSaltValue="5Xa8gsNXw65aVUYvg0ofy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E86" i="4"/>
  <c r="AT10" i="4"/>
  <c r="AL10" i="4"/>
  <c r="AD10" i="4"/>
  <c r="I10" i="4"/>
  <c r="P8" i="4"/>
  <c r="I8" i="4"/>
</calcChain>
</file>

<file path=xl/sharedStrings.xml><?xml version="1.0" encoding="utf-8"?>
<sst xmlns="http://schemas.openxmlformats.org/spreadsheetml/2006/main" count="236" uniqueCount="122">
  <si>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</si>
  <si>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</si>
  <si>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</si>
  <si>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</si>
  <si>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</si>
  <si>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</si>
  <si>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</si>
  <si>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</si>
  <si>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</si>
  <si>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</si>
  <si>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</si>
  <si>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</si>
  <si>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</si>
  <si>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</si>
  <si>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</si>
  <si>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</si>
  <si>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</si>
  <si>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</si>
  <si>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</si>
  <si>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</si>
  <si>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</si>
  <si>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</si>
  <si>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</si>
  <si>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</si>
  <si>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</si>
  <si>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</si>
  <si>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</si>
  <si>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</si>
  <si>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</si>
  <si>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</si>
  <si>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</si>
  <si>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</si>
  <si>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</si>
  <si>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</si>
  <si>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</si>
  <si>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</si>
  <si>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</si>
  <si>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</si>
  <si>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</si>
  <si>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</si>
  <si>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</si>
  <si>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</si>
  <si>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</si>
  <si>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</si>
  <si>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</si>
  <si>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</si>
  <si>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</si>
  <si>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</si>
  <si>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</si>
  <si>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</si>
  <si>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</si>
  <si>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</si>
  <si>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</si>
  <si>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</si>
  <si>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</si>
  <si>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</si>
  <si>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</si>
  <si>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</si>
  <si>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</si>
  <si>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</si>
  <si>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</si>
  <si>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</si>
  <si>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</si>
  <si>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</si>
  <si>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</si>
  <si>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</si>
  <si>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</si>
  <si>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</si>
  <si>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</si>
  <si>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</si>
  <si>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</si>
  <si>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</si>
  <si>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</si>
  <si>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</si>
  <si>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</si>
  <si>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</si>
  <si>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</si>
  <si>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</si>
  <si>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</si>
  <si>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</si>
  <si>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</si>
  <si>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</si>
  <si>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</si>
  <si>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</si>
  <si>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</si>
  <si>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</si>
  <si>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</si>
  <si>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</si>
  <si>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</si>
  <si>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</si>
  <si>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</si>
  <si>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</si>
  <si>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</si>
  <si>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</si>
  <si>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</si>
  <si>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</si>
  <si>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</si>
  <si>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</si>
  <si>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</si>
  <si>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</si>
  <si>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</si>
  <si>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</si>
  <si>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</si>
  <si>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</si>
  <si>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</si>
  <si>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</si>
  <si>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</si>
  <si>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</si>
  <si>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</si>
  <si>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</si>
  <si>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</si>
  <si>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</si>
  <si>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</si>
  <si>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</si>
  <si>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</si>
  <si>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</si>
  <si>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</si>
  <si>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</si>
  <si>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</si>
  <si>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①から、収益に対し費用の方が大きく他会計繰入金への依存割合が増加している。老朽化する施設の維持管理費が増大する一方で、人口減少などにより料金収入が減少していることが要因として挙げられる。
　④から、類似団体と比してはるかに高い数値で推移している。投資的事業が続いているため、企業債残高が増えていることが影響している。
　⑤から、使用料収入以外に依存している割合が高い。令和2年度から、公営企業化に向け取り組んでおり、今後、事業に係る費用の削減は当然のことながら、使用料の見直しを行い、適正な料金体系の構築を図っていきたい。
　⑥から、人口減少と散居集落等管路の非効率が汚水処理費を上げる要因となってきたが、ようやく類似団体と同程度の数値を示してきた。
　⑦から、人口減少もあって施設の利用効率は40％前後となっている。現在の数値から、施設統合も検討しなければならない。
　⑧から、今後施設整備計画の完了に向かい水洗化率は上昇が見込まれる。水洗化率100％に向けて更に努力していく。</t>
    <rPh sb="130" eb="131">
      <t>ツヅ</t>
    </rPh>
    <phoneticPr fontId="4"/>
  </si>
  <si>
    <t>　昭和61年の事業開始から順次施設整備を進めてきた。最も早く整備した地区は30年以上が経過していることから計画的な設備更新の検討、準備期に到達している。</t>
    <phoneticPr fontId="4"/>
  </si>
  <si>
    <t>　処理施設の老朽化対策として、長寿命化など計画的な更新を検討し、料金水準適正化の検討、公債費抑制のため起債事業を精査しながら他会計繰入金の依存割合を小さくする必要がある。しかし、人口の減少、高齢化が進行している当町の状況にあってライフライン料金の値上げは行政サービスの低下に繋がりかねず慎重にならざるを得ない。
　老朽化施設も多くかかえていることから、施設統廃合、ダウンサイジング、広域連携等持続可能な将来検討をしていく。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</si>
</sst>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DCC-4883-91CB-E5E0F089136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0.02</c:v>
                </c:pt>
                <c:pt idx="4">
                  <c:v>0.01</c:v>
                </c:pt>
              </c:numCache>
            </c:numRef>
          </c:val>
          <c:smooth val="0"/>
          <c:extLst>
            <c:ext xmlns:c16="http://schemas.microsoft.com/office/drawing/2014/chart" uri="{C3380CC4-5D6E-409C-BE32-E72D297353CC}">
              <c16:uniqueId val="{00000001-CDCC-4883-91CB-E5E0F089136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57.11</c:v>
                </c:pt>
                <c:pt idx="1">
                  <c:v>40.79</c:v>
                </c:pt>
                <c:pt idx="2">
                  <c:v>40.43</c:v>
                </c:pt>
                <c:pt idx="3">
                  <c:v>40.43</c:v>
                </c:pt>
                <c:pt idx="4">
                  <c:v>41.9</c:v>
                </c:pt>
              </c:numCache>
            </c:numRef>
          </c:val>
          <c:extLst>
            <c:ext xmlns:c16="http://schemas.microsoft.com/office/drawing/2014/chart" uri="{C3380CC4-5D6E-409C-BE32-E72D297353CC}">
              <c16:uniqueId val="{00000000-ECA7-45EC-8845-1D48899B4EF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55.26</c:v>
                </c:pt>
                <c:pt idx="4">
                  <c:v>54.54</c:v>
                </c:pt>
              </c:numCache>
            </c:numRef>
          </c:val>
          <c:smooth val="0"/>
          <c:extLst>
            <c:ext xmlns:c16="http://schemas.microsoft.com/office/drawing/2014/chart" uri="{C3380CC4-5D6E-409C-BE32-E72D297353CC}">
              <c16:uniqueId val="{00000001-ECA7-45EC-8845-1D48899B4EF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90.2</c:v>
                </c:pt>
                <c:pt idx="1">
                  <c:v>93.97</c:v>
                </c:pt>
                <c:pt idx="2">
                  <c:v>95.16</c:v>
                </c:pt>
                <c:pt idx="3">
                  <c:v>95.95</c:v>
                </c:pt>
                <c:pt idx="4">
                  <c:v>94.64</c:v>
                </c:pt>
              </c:numCache>
            </c:numRef>
          </c:val>
          <c:extLst>
            <c:ext xmlns:c16="http://schemas.microsoft.com/office/drawing/2014/chart" uri="{C3380CC4-5D6E-409C-BE32-E72D297353CC}">
              <c16:uniqueId val="{00000000-FE9D-481B-B1EA-55F0BB78514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90.52</c:v>
                </c:pt>
                <c:pt idx="4">
                  <c:v>90.3</c:v>
                </c:pt>
              </c:numCache>
            </c:numRef>
          </c:val>
          <c:smooth val="0"/>
          <c:extLst>
            <c:ext xmlns:c16="http://schemas.microsoft.com/office/drawing/2014/chart" uri="{C3380CC4-5D6E-409C-BE32-E72D297353CC}">
              <c16:uniqueId val="{00000001-FE9D-481B-B1EA-55F0BB78514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43.82</c:v>
                </c:pt>
                <c:pt idx="1">
                  <c:v>43.87</c:v>
                </c:pt>
                <c:pt idx="2">
                  <c:v>41.8</c:v>
                </c:pt>
                <c:pt idx="3">
                  <c:v>42.61</c:v>
                </c:pt>
                <c:pt idx="4">
                  <c:v>39.06</c:v>
                </c:pt>
              </c:numCache>
            </c:numRef>
          </c:val>
          <c:extLst>
            <c:ext xmlns:c16="http://schemas.microsoft.com/office/drawing/2014/chart" uri="{C3380CC4-5D6E-409C-BE32-E72D297353CC}">
              <c16:uniqueId val="{00000000-DBE6-48AF-BEB7-7F3242A51E9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E6-48AF-BEB7-7F3242A51E9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D3-4859-B261-0805887B3F9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D3-4859-B261-0805887B3F9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85-4612-9C46-D43F09C8453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85-4612-9C46-D43F09C8453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1C-484D-ADB1-BF67FC69F27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1C-484D-ADB1-BF67FC69F27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92-4BA1-9E7E-AFFAA33279F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92-4BA1-9E7E-AFFAA33279F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3322.28</c:v>
                </c:pt>
                <c:pt idx="1">
                  <c:v>3228.58</c:v>
                </c:pt>
                <c:pt idx="2">
                  <c:v>3261.35</c:v>
                </c:pt>
                <c:pt idx="3">
                  <c:v>3286.47</c:v>
                </c:pt>
                <c:pt idx="4">
                  <c:v>3036.18</c:v>
                </c:pt>
              </c:numCache>
            </c:numRef>
          </c:val>
          <c:extLst>
            <c:ext xmlns:c16="http://schemas.microsoft.com/office/drawing/2014/chart" uri="{C3380CC4-5D6E-409C-BE32-E72D297353CC}">
              <c16:uniqueId val="{00000000-7AE0-4705-A1DE-153D715D46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783.8</c:v>
                </c:pt>
                <c:pt idx="4">
                  <c:v>778.81</c:v>
                </c:pt>
              </c:numCache>
            </c:numRef>
          </c:val>
          <c:smooth val="0"/>
          <c:extLst>
            <c:ext xmlns:c16="http://schemas.microsoft.com/office/drawing/2014/chart" uri="{C3380CC4-5D6E-409C-BE32-E72D297353CC}">
              <c16:uniqueId val="{00000001-7AE0-4705-A1DE-153D715D46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29.98</c:v>
                </c:pt>
                <c:pt idx="1">
                  <c:v>28.65</c:v>
                </c:pt>
                <c:pt idx="2">
                  <c:v>85.53</c:v>
                </c:pt>
                <c:pt idx="3">
                  <c:v>76.34</c:v>
                </c:pt>
                <c:pt idx="4">
                  <c:v>85.12</c:v>
                </c:pt>
              </c:numCache>
            </c:numRef>
          </c:val>
          <c:extLst>
            <c:ext xmlns:c16="http://schemas.microsoft.com/office/drawing/2014/chart" uri="{C3380CC4-5D6E-409C-BE32-E72D297353CC}">
              <c16:uniqueId val="{00000000-B6C8-4C34-928A-765C5F1D1C0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68.11</c:v>
                </c:pt>
                <c:pt idx="4">
                  <c:v>67.23</c:v>
                </c:pt>
              </c:numCache>
            </c:numRef>
          </c:val>
          <c:smooth val="0"/>
          <c:extLst>
            <c:ext xmlns:c16="http://schemas.microsoft.com/office/drawing/2014/chart" uri="{C3380CC4-5D6E-409C-BE32-E72D297353CC}">
              <c16:uniqueId val="{00000001-B6C8-4C34-928A-765C5F1D1C0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524.44000000000005</c:v>
                </c:pt>
                <c:pt idx="1">
                  <c:v>556.36</c:v>
                </c:pt>
                <c:pt idx="2">
                  <c:v>185.94</c:v>
                </c:pt>
                <c:pt idx="3">
                  <c:v>214.25</c:v>
                </c:pt>
                <c:pt idx="4">
                  <c:v>190.37</c:v>
                </c:pt>
              </c:numCache>
            </c:numRef>
          </c:val>
          <c:extLst>
            <c:ext xmlns:c16="http://schemas.microsoft.com/office/drawing/2014/chart" uri="{C3380CC4-5D6E-409C-BE32-E72D297353CC}">
              <c16:uniqueId val="{00000000-F893-4CD5-93D7-E5302FF2306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222.41</c:v>
                </c:pt>
                <c:pt idx="4">
                  <c:v>228.21</c:v>
                </c:pt>
              </c:numCache>
            </c:numRef>
          </c:val>
          <c:smooth val="0"/>
          <c:extLst>
            <c:ext xmlns:c16="http://schemas.microsoft.com/office/drawing/2014/chart" uri="{C3380CC4-5D6E-409C-BE32-E72D297353CC}">
              <c16:uniqueId val="{00000001-F893-4CD5-93D7-E5302FF2306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46" zoomScaleNormal="100" workbookViewId="0">
      <selection activeCell="AY87" sqref="AY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飯豊町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6651</v>
      </c>
      <c r="AM8" s="37"/>
      <c r="AN8" s="37"/>
      <c r="AO8" s="37"/>
      <c r="AP8" s="37"/>
      <c r="AQ8" s="37"/>
      <c r="AR8" s="37"/>
      <c r="AS8" s="37"/>
      <c r="AT8" s="38">
        <f>データ!T6</f>
        <v>329.41</v>
      </c>
      <c r="AU8" s="38"/>
      <c r="AV8" s="38"/>
      <c r="AW8" s="38"/>
      <c r="AX8" s="38"/>
      <c r="AY8" s="38"/>
      <c r="AZ8" s="38"/>
      <c r="BA8" s="38"/>
      <c r="BB8" s="38">
        <f>データ!U6</f>
        <v>20.190000000000001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75.819999999999993</v>
      </c>
      <c r="Q10" s="38"/>
      <c r="R10" s="38"/>
      <c r="S10" s="38"/>
      <c r="T10" s="38"/>
      <c r="U10" s="38"/>
      <c r="V10" s="38"/>
      <c r="W10" s="38">
        <f>データ!Q6</f>
        <v>81.349999999999994</v>
      </c>
      <c r="X10" s="38"/>
      <c r="Y10" s="38"/>
      <c r="Z10" s="38"/>
      <c r="AA10" s="38"/>
      <c r="AB10" s="38"/>
      <c r="AC10" s="38"/>
      <c r="AD10" s="37">
        <f>データ!R6</f>
        <v>3080</v>
      </c>
      <c r="AE10" s="37"/>
      <c r="AF10" s="37"/>
      <c r="AG10" s="37"/>
      <c r="AH10" s="37"/>
      <c r="AI10" s="37"/>
      <c r="AJ10" s="37"/>
      <c r="AK10" s="2"/>
      <c r="AL10" s="37">
        <f>データ!V6</f>
        <v>5016</v>
      </c>
      <c r="AM10" s="37"/>
      <c r="AN10" s="37"/>
      <c r="AO10" s="37"/>
      <c r="AP10" s="37"/>
      <c r="AQ10" s="37"/>
      <c r="AR10" s="37"/>
      <c r="AS10" s="37"/>
      <c r="AT10" s="38">
        <f>データ!W6</f>
        <v>4.2</v>
      </c>
      <c r="AU10" s="38"/>
      <c r="AV10" s="38"/>
      <c r="AW10" s="38"/>
      <c r="AX10" s="38"/>
      <c r="AY10" s="38"/>
      <c r="AZ10" s="38"/>
      <c r="BA10" s="38"/>
      <c r="BB10" s="38">
        <f>データ!X6</f>
        <v>1194.29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119</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120</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121</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45</v>
      </c>
      <c r="O86" s="12" t="str">
        <f>データ!EO6</f>
        <v>【0.03】</v>
      </c>
    </row>
  </sheetData>
  <sheetProtection algorithmName="SHA-512" hashValue="RG5NeOZWW7I13/dsfkeEibB4qMktXCaRAubc7DZKQ9YXRWhm1BSFBQAq7aU0IZIMl+YDiWYcv2jYuZyzkcwihQ==" saltValue="2jt/qJq9FCwr8QUszRH0h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67" t="s">
        <v>55</v>
      </c>
      <c r="I3" s="68"/>
      <c r="J3" s="68"/>
      <c r="K3" s="68"/>
      <c r="L3" s="68"/>
      <c r="M3" s="68"/>
      <c r="N3" s="68"/>
      <c r="O3" s="68"/>
      <c r="P3" s="68"/>
      <c r="Q3" s="68"/>
      <c r="R3" s="68"/>
      <c r="S3" s="68"/>
      <c r="T3" s="68"/>
      <c r="U3" s="68"/>
      <c r="V3" s="68"/>
      <c r="W3" s="68"/>
      <c r="X3" s="69"/>
      <c r="Y3" s="73" t="s">
        <v>56</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57</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58</v>
      </c>
      <c r="B4" s="16"/>
      <c r="C4" s="16"/>
      <c r="D4" s="16"/>
      <c r="E4" s="16"/>
      <c r="F4" s="16"/>
      <c r="G4" s="16"/>
      <c r="H4" s="70"/>
      <c r="I4" s="71"/>
      <c r="J4" s="71"/>
      <c r="K4" s="71"/>
      <c r="L4" s="71"/>
      <c r="M4" s="71"/>
      <c r="N4" s="71"/>
      <c r="O4" s="71"/>
      <c r="P4" s="71"/>
      <c r="Q4" s="71"/>
      <c r="R4" s="71"/>
      <c r="S4" s="71"/>
      <c r="T4" s="71"/>
      <c r="U4" s="71"/>
      <c r="V4" s="71"/>
      <c r="W4" s="71"/>
      <c r="X4" s="72"/>
      <c r="Y4" s="66" t="s">
        <v>59</v>
      </c>
      <c r="Z4" s="66"/>
      <c r="AA4" s="66"/>
      <c r="AB4" s="66"/>
      <c r="AC4" s="66"/>
      <c r="AD4" s="66"/>
      <c r="AE4" s="66"/>
      <c r="AF4" s="66"/>
      <c r="AG4" s="66"/>
      <c r="AH4" s="66"/>
      <c r="AI4" s="66"/>
      <c r="AJ4" s="66" t="s">
        <v>60</v>
      </c>
      <c r="AK4" s="66"/>
      <c r="AL4" s="66"/>
      <c r="AM4" s="66"/>
      <c r="AN4" s="66"/>
      <c r="AO4" s="66"/>
      <c r="AP4" s="66"/>
      <c r="AQ4" s="66"/>
      <c r="AR4" s="66"/>
      <c r="AS4" s="66"/>
      <c r="AT4" s="66"/>
      <c r="AU4" s="66" t="s">
        <v>61</v>
      </c>
      <c r="AV4" s="66"/>
      <c r="AW4" s="66"/>
      <c r="AX4" s="66"/>
      <c r="AY4" s="66"/>
      <c r="AZ4" s="66"/>
      <c r="BA4" s="66"/>
      <c r="BB4" s="66"/>
      <c r="BC4" s="66"/>
      <c r="BD4" s="66"/>
      <c r="BE4" s="66"/>
      <c r="BF4" s="66" t="s">
        <v>62</v>
      </c>
      <c r="BG4" s="66"/>
      <c r="BH4" s="66"/>
      <c r="BI4" s="66"/>
      <c r="BJ4" s="66"/>
      <c r="BK4" s="66"/>
      <c r="BL4" s="66"/>
      <c r="BM4" s="66"/>
      <c r="BN4" s="66"/>
      <c r="BO4" s="66"/>
      <c r="BP4" s="66"/>
      <c r="BQ4" s="66" t="s">
        <v>63</v>
      </c>
      <c r="BR4" s="66"/>
      <c r="BS4" s="66"/>
      <c r="BT4" s="66"/>
      <c r="BU4" s="66"/>
      <c r="BV4" s="66"/>
      <c r="BW4" s="66"/>
      <c r="BX4" s="66"/>
      <c r="BY4" s="66"/>
      <c r="BZ4" s="66"/>
      <c r="CA4" s="66"/>
      <c r="CB4" s="66" t="s">
        <v>64</v>
      </c>
      <c r="CC4" s="66"/>
      <c r="CD4" s="66"/>
      <c r="CE4" s="66"/>
      <c r="CF4" s="66"/>
      <c r="CG4" s="66"/>
      <c r="CH4" s="66"/>
      <c r="CI4" s="66"/>
      <c r="CJ4" s="66"/>
      <c r="CK4" s="66"/>
      <c r="CL4" s="66"/>
      <c r="CM4" s="66" t="s">
        <v>65</v>
      </c>
      <c r="CN4" s="66"/>
      <c r="CO4" s="66"/>
      <c r="CP4" s="66"/>
      <c r="CQ4" s="66"/>
      <c r="CR4" s="66"/>
      <c r="CS4" s="66"/>
      <c r="CT4" s="66"/>
      <c r="CU4" s="66"/>
      <c r="CV4" s="66"/>
      <c r="CW4" s="66"/>
      <c r="CX4" s="66" t="s">
        <v>66</v>
      </c>
      <c r="CY4" s="66"/>
      <c r="CZ4" s="66"/>
      <c r="DA4" s="66"/>
      <c r="DB4" s="66"/>
      <c r="DC4" s="66"/>
      <c r="DD4" s="66"/>
      <c r="DE4" s="66"/>
      <c r="DF4" s="66"/>
      <c r="DG4" s="66"/>
      <c r="DH4" s="66"/>
      <c r="DI4" s="66" t="s">
        <v>67</v>
      </c>
      <c r="DJ4" s="66"/>
      <c r="DK4" s="66"/>
      <c r="DL4" s="66"/>
      <c r="DM4" s="66"/>
      <c r="DN4" s="66"/>
      <c r="DO4" s="66"/>
      <c r="DP4" s="66"/>
      <c r="DQ4" s="66"/>
      <c r="DR4" s="66"/>
      <c r="DS4" s="66"/>
      <c r="DT4" s="66" t="s">
        <v>68</v>
      </c>
      <c r="DU4" s="66"/>
      <c r="DV4" s="66"/>
      <c r="DW4" s="66"/>
      <c r="DX4" s="66"/>
      <c r="DY4" s="66"/>
      <c r="DZ4" s="66"/>
      <c r="EA4" s="66"/>
      <c r="EB4" s="66"/>
      <c r="EC4" s="66"/>
      <c r="ED4" s="66"/>
      <c r="EE4" s="66" t="s">
        <v>69</v>
      </c>
      <c r="EF4" s="66"/>
      <c r="EG4" s="66"/>
      <c r="EH4" s="66"/>
      <c r="EI4" s="66"/>
      <c r="EJ4" s="66"/>
      <c r="EK4" s="66"/>
      <c r="EL4" s="66"/>
      <c r="EM4" s="66"/>
      <c r="EN4" s="66"/>
      <c r="EO4" s="66"/>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64033</v>
      </c>
      <c r="D6" s="19">
        <f t="shared" si="3"/>
        <v>47</v>
      </c>
      <c r="E6" s="19">
        <f t="shared" si="3"/>
        <v>17</v>
      </c>
      <c r="F6" s="19">
        <f t="shared" si="3"/>
        <v>5</v>
      </c>
      <c r="G6" s="19">
        <f t="shared" si="3"/>
        <v>0</v>
      </c>
      <c r="H6" s="19" t="str">
        <f t="shared" si="3"/>
        <v>山形県　飯豊町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75.819999999999993</v>
      </c>
      <c r="Q6" s="20">
        <f t="shared" si="3"/>
        <v>81.349999999999994</v>
      </c>
      <c r="R6" s="20">
        <f t="shared" si="3"/>
        <v>3080</v>
      </c>
      <c r="S6" s="20">
        <f t="shared" si="3"/>
        <v>6651</v>
      </c>
      <c r="T6" s="20">
        <f t="shared" si="3"/>
        <v>329.41</v>
      </c>
      <c r="U6" s="20">
        <f t="shared" si="3"/>
        <v>20.190000000000001</v>
      </c>
      <c r="V6" s="20">
        <f t="shared" si="3"/>
        <v>5016</v>
      </c>
      <c r="W6" s="20">
        <f t="shared" si="3"/>
        <v>4.2</v>
      </c>
      <c r="X6" s="20">
        <f t="shared" si="3"/>
        <v>1194.29</v>
      </c>
      <c r="Y6" s="21">
        <f>IF(Y7="",NA(),Y7)</f>
        <v>43.82</v>
      </c>
      <c r="Z6" s="21">
        <f t="shared" ref="Z6:AH6" si="4">IF(Z7="",NA(),Z7)</f>
        <v>43.87</v>
      </c>
      <c r="AA6" s="21">
        <f t="shared" si="4"/>
        <v>41.8</v>
      </c>
      <c r="AB6" s="21">
        <f t="shared" si="4"/>
        <v>42.61</v>
      </c>
      <c r="AC6" s="21">
        <f t="shared" si="4"/>
        <v>39.06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3322.28</v>
      </c>
      <c r="BG6" s="21">
        <f t="shared" ref="BG6:BO6" si="7">IF(BG7="",NA(),BG7)</f>
        <v>3228.58</v>
      </c>
      <c r="BH6" s="21">
        <f t="shared" si="7"/>
        <v>3261.35</v>
      </c>
      <c r="BI6" s="21">
        <f t="shared" si="7"/>
        <v>3286.47</v>
      </c>
      <c r="BJ6" s="21">
        <f t="shared" si="7"/>
        <v>3036.18</v>
      </c>
      <c r="BK6" s="21">
        <f t="shared" si="7"/>
        <v>855.8</v>
      </c>
      <c r="BL6" s="21">
        <f t="shared" si="7"/>
        <v>789.46</v>
      </c>
      <c r="BM6" s="21">
        <f t="shared" si="7"/>
        <v>826.83</v>
      </c>
      <c r="BN6" s="21">
        <f t="shared" si="7"/>
        <v>783.8</v>
      </c>
      <c r="BO6" s="21">
        <f t="shared" si="7"/>
        <v>778.81</v>
      </c>
      <c r="BP6" s="20" t="str">
        <f>IF(BP7="","",IF(BP7="-","【-】","【"&amp;SUBSTITUTE(TEXT(BP7,"#,##0.00"),"-","△")&amp;"】"))</f>
        <v>【786.37】</v>
      </c>
      <c r="BQ6" s="21">
        <f>IF(BQ7="",NA(),BQ7)</f>
        <v>29.98</v>
      </c>
      <c r="BR6" s="21">
        <f t="shared" ref="BR6:BZ6" si="8">IF(BR7="",NA(),BR7)</f>
        <v>28.65</v>
      </c>
      <c r="BS6" s="21">
        <f t="shared" si="8"/>
        <v>85.53</v>
      </c>
      <c r="BT6" s="21">
        <f t="shared" si="8"/>
        <v>76.34</v>
      </c>
      <c r="BU6" s="21">
        <f t="shared" si="8"/>
        <v>85.12</v>
      </c>
      <c r="BV6" s="21">
        <f t="shared" si="8"/>
        <v>59.8</v>
      </c>
      <c r="BW6" s="21">
        <f t="shared" si="8"/>
        <v>57.77</v>
      </c>
      <c r="BX6" s="21">
        <f t="shared" si="8"/>
        <v>57.31</v>
      </c>
      <c r="BY6" s="21">
        <f t="shared" si="8"/>
        <v>68.11</v>
      </c>
      <c r="BZ6" s="21">
        <f t="shared" si="8"/>
        <v>67.23</v>
      </c>
      <c r="CA6" s="20" t="str">
        <f>IF(CA7="","",IF(CA7="-","【-】","【"&amp;SUBSTITUTE(TEXT(CA7,"#,##0.00"),"-","△")&amp;"】"))</f>
        <v>【60.65】</v>
      </c>
      <c r="CB6" s="21">
        <f>IF(CB7="",NA(),CB7)</f>
        <v>524.44000000000005</v>
      </c>
      <c r="CC6" s="21">
        <f t="shared" ref="CC6:CK6" si="9">IF(CC7="",NA(),CC7)</f>
        <v>556.36</v>
      </c>
      <c r="CD6" s="21">
        <f t="shared" si="9"/>
        <v>185.94</v>
      </c>
      <c r="CE6" s="21">
        <f t="shared" si="9"/>
        <v>214.25</v>
      </c>
      <c r="CF6" s="21">
        <f t="shared" si="9"/>
        <v>190.37</v>
      </c>
      <c r="CG6" s="21">
        <f t="shared" si="9"/>
        <v>263.76</v>
      </c>
      <c r="CH6" s="21">
        <f t="shared" si="9"/>
        <v>274.35000000000002</v>
      </c>
      <c r="CI6" s="21">
        <f t="shared" si="9"/>
        <v>273.52</v>
      </c>
      <c r="CJ6" s="21">
        <f t="shared" si="9"/>
        <v>222.41</v>
      </c>
      <c r="CK6" s="21">
        <f t="shared" si="9"/>
        <v>228.21</v>
      </c>
      <c r="CL6" s="20" t="str">
        <f>IF(CL7="","",IF(CL7="-","【-】","【"&amp;SUBSTITUTE(TEXT(CL7,"#,##0.00"),"-","△")&amp;"】"))</f>
        <v>【256.97】</v>
      </c>
      <c r="CM6" s="21">
        <f>IF(CM7="",NA(),CM7)</f>
        <v>57.11</v>
      </c>
      <c r="CN6" s="21">
        <f t="shared" ref="CN6:CV6" si="10">IF(CN7="",NA(),CN7)</f>
        <v>40.79</v>
      </c>
      <c r="CO6" s="21">
        <f t="shared" si="10"/>
        <v>40.43</v>
      </c>
      <c r="CP6" s="21">
        <f t="shared" si="10"/>
        <v>40.43</v>
      </c>
      <c r="CQ6" s="21">
        <f t="shared" si="10"/>
        <v>41.9</v>
      </c>
      <c r="CR6" s="21">
        <f t="shared" si="10"/>
        <v>51.75</v>
      </c>
      <c r="CS6" s="21">
        <f t="shared" si="10"/>
        <v>50.68</v>
      </c>
      <c r="CT6" s="21">
        <f t="shared" si="10"/>
        <v>50.14</v>
      </c>
      <c r="CU6" s="21">
        <f t="shared" si="10"/>
        <v>55.26</v>
      </c>
      <c r="CV6" s="21">
        <f t="shared" si="10"/>
        <v>54.54</v>
      </c>
      <c r="CW6" s="20" t="str">
        <f>IF(CW7="","",IF(CW7="-","【-】","【"&amp;SUBSTITUTE(TEXT(CW7,"#,##0.00"),"-","△")&amp;"】"))</f>
        <v>【61.14】</v>
      </c>
      <c r="CX6" s="21">
        <f>IF(CX7="",NA(),CX7)</f>
        <v>90.2</v>
      </c>
      <c r="CY6" s="21">
        <f t="shared" ref="CY6:DG6" si="11">IF(CY7="",NA(),CY7)</f>
        <v>93.97</v>
      </c>
      <c r="CZ6" s="21">
        <f t="shared" si="11"/>
        <v>95.16</v>
      </c>
      <c r="DA6" s="21">
        <f t="shared" si="11"/>
        <v>95.95</v>
      </c>
      <c r="DB6" s="21">
        <f t="shared" si="11"/>
        <v>94.64</v>
      </c>
      <c r="DC6" s="21">
        <f t="shared" si="11"/>
        <v>84.84</v>
      </c>
      <c r="DD6" s="21">
        <f t="shared" si="11"/>
        <v>84.86</v>
      </c>
      <c r="DE6" s="21">
        <f t="shared" si="11"/>
        <v>84.98</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0.02</v>
      </c>
      <c r="EN6" s="21">
        <f t="shared" si="14"/>
        <v>0.01</v>
      </c>
      <c r="EO6" s="20" t="str">
        <f>IF(EO7="","",IF(EO7="-","【-】","【"&amp;SUBSTITUTE(TEXT(EO7,"#,##0.00"),"-","△")&amp;"】"))</f>
        <v>【0.03】</v>
      </c>
    </row>
    <row r="7" spans="1:145" s="22" customFormat="1" x14ac:dyDescent="0.15">
      <c r="A7" s="14"/>
      <c r="B7" s="23">
        <v>2021</v>
      </c>
      <c r="C7" s="23">
        <v>64033</v>
      </c>
      <c r="D7" s="23">
        <v>47</v>
      </c>
      <c r="E7" s="23">
        <v>17</v>
      </c>
      <c r="F7" s="23">
        <v>5</v>
      </c>
      <c r="G7" s="23">
        <v>0</v>
      </c>
      <c r="H7" s="23" t="s">
        <v>99</v>
      </c>
      <c r="I7" s="23" t="s">
        <v>100</v>
      </c>
      <c r="J7" s="23" t="s">
        <v>101</v>
      </c>
      <c r="K7" s="23" t="s">
        <v>102</v>
      </c>
      <c r="L7" s="23" t="s">
        <v>103</v>
      </c>
      <c r="M7" s="23" t="s">
        <v>104</v>
      </c>
      <c r="N7" s="24" t="s">
        <v>105</v>
      </c>
      <c r="O7" s="24" t="s">
        <v>106</v>
      </c>
      <c r="P7" s="24">
        <v>75.819999999999993</v>
      </c>
      <c r="Q7" s="24">
        <v>81.349999999999994</v>
      </c>
      <c r="R7" s="24">
        <v>3080</v>
      </c>
      <c r="S7" s="24">
        <v>6651</v>
      </c>
      <c r="T7" s="24">
        <v>329.41</v>
      </c>
      <c r="U7" s="24">
        <v>20.190000000000001</v>
      </c>
      <c r="V7" s="24">
        <v>5016</v>
      </c>
      <c r="W7" s="24">
        <v>4.2</v>
      </c>
      <c r="X7" s="24">
        <v>1194.29</v>
      </c>
      <c r="Y7" s="24">
        <v>43.82</v>
      </c>
      <c r="Z7" s="24">
        <v>43.87</v>
      </c>
      <c r="AA7" s="24">
        <v>41.8</v>
      </c>
      <c r="AB7" s="24">
        <v>42.61</v>
      </c>
      <c r="AC7" s="24">
        <v>39.06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3322.28</v>
      </c>
      <c r="BG7" s="24">
        <v>3228.58</v>
      </c>
      <c r="BH7" s="24">
        <v>3261.35</v>
      </c>
      <c r="BI7" s="24">
        <v>3286.47</v>
      </c>
      <c r="BJ7" s="24">
        <v>3036.18</v>
      </c>
      <c r="BK7" s="24">
        <v>855.8</v>
      </c>
      <c r="BL7" s="24">
        <v>789.46</v>
      </c>
      <c r="BM7" s="24">
        <v>826.83</v>
      </c>
      <c r="BN7" s="24">
        <v>783.8</v>
      </c>
      <c r="BO7" s="24">
        <v>778.81</v>
      </c>
      <c r="BP7" s="24">
        <v>786.37</v>
      </c>
      <c r="BQ7" s="24">
        <v>29.98</v>
      </c>
      <c r="BR7" s="24">
        <v>28.65</v>
      </c>
      <c r="BS7" s="24">
        <v>85.53</v>
      </c>
      <c r="BT7" s="24">
        <v>76.34</v>
      </c>
      <c r="BU7" s="24">
        <v>85.12</v>
      </c>
      <c r="BV7" s="24">
        <v>59.8</v>
      </c>
      <c r="BW7" s="24">
        <v>57.77</v>
      </c>
      <c r="BX7" s="24">
        <v>57.31</v>
      </c>
      <c r="BY7" s="24">
        <v>68.11</v>
      </c>
      <c r="BZ7" s="24">
        <v>67.23</v>
      </c>
      <c r="CA7" s="24">
        <v>60.65</v>
      </c>
      <c r="CB7" s="24">
        <v>524.44000000000005</v>
      </c>
      <c r="CC7" s="24">
        <v>556.36</v>
      </c>
      <c r="CD7" s="24">
        <v>185.94</v>
      </c>
      <c r="CE7" s="24">
        <v>214.25</v>
      </c>
      <c r="CF7" s="24">
        <v>190.37</v>
      </c>
      <c r="CG7" s="24">
        <v>263.76</v>
      </c>
      <c r="CH7" s="24">
        <v>274.35000000000002</v>
      </c>
      <c r="CI7" s="24">
        <v>273.52</v>
      </c>
      <c r="CJ7" s="24">
        <v>222.41</v>
      </c>
      <c r="CK7" s="24">
        <v>228.21</v>
      </c>
      <c r="CL7" s="24">
        <v>256.97000000000003</v>
      </c>
      <c r="CM7" s="24">
        <v>57.11</v>
      </c>
      <c r="CN7" s="24">
        <v>40.79</v>
      </c>
      <c r="CO7" s="24">
        <v>40.43</v>
      </c>
      <c r="CP7" s="24">
        <v>40.43</v>
      </c>
      <c r="CQ7" s="24">
        <v>41.9</v>
      </c>
      <c r="CR7" s="24">
        <v>51.75</v>
      </c>
      <c r="CS7" s="24">
        <v>50.68</v>
      </c>
      <c r="CT7" s="24">
        <v>50.14</v>
      </c>
      <c r="CU7" s="24">
        <v>55.26</v>
      </c>
      <c r="CV7" s="24">
        <v>54.54</v>
      </c>
      <c r="CW7" s="24">
        <v>61.14</v>
      </c>
      <c r="CX7" s="24">
        <v>90.2</v>
      </c>
      <c r="CY7" s="24">
        <v>93.97</v>
      </c>
      <c r="CZ7" s="24">
        <v>95.16</v>
      </c>
      <c r="DA7" s="24">
        <v>95.95</v>
      </c>
      <c r="DB7" s="24">
        <v>94.64</v>
      </c>
      <c r="DC7" s="24">
        <v>84.84</v>
      </c>
      <c r="DD7" s="24">
        <v>84.86</v>
      </c>
      <c r="DE7" s="24">
        <v>84.98</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115</v>
      </c>
      <c r="D13" t="s">
        <v>116</v>
      </c>
      <c r="E13" t="s">
        <v>117</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