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172.18.201.210\尾花沢市共有フォルダ\12環境整備課\課共通\0.調査報告等（庁内）\R4\87.【市町村課1.19(木)16時〆依頼】公営企業に係る「経営比較分析表」（令和３年度決算）の分析について\提出用\農集\【経営比較分析表】2021_062120_47_1718\"/>
    </mc:Choice>
  </mc:AlternateContent>
  <xr:revisionPtr revIDLastSave="0" documentId="13_ncr:1_{42149825-EEF0-4B32-A035-3AB6A9410BD7}" xr6:coauthVersionLast="37" xr6:coauthVersionMax="37" xr10:uidLastSave="{00000000-0000-0000-0000-000000000000}"/>
  <workbookProtection workbookAlgorithmName="SHA-512" workbookHashValue="Wh1tw77qoo3GlsGPT0ZKHCh0orC5MGqoiBTQr+Zgx5HUQtj6fo2SmzdYpzmOahjhIA1XX2N0lSP929t7odAEZg==" workbookSaltValue="bGoM5zgOSLDC8BPPtmbOp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<sst xmlns="http://schemas.openxmlformats.org/spreadsheetml/2006/main" count="236" uniqueCount="119">
  <si>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</si>
  <si>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</si>
  <si>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</si>
  <si>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</si>
  <si>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</si>
  <si>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</si>
  <si>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</si>
  <si>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</si>
  <si>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</si>
  <si>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</si>
  <si>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</si>
  <si>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</si>
  <si>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</si>
  <si>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</si>
  <si>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</si>
  <si>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</si>
  <si>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</si>
  <si>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</si>
  <si>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</si>
  <si>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</si>
  <si>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</si>
  <si>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</si>
  <si>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</si>
  <si>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</si>
  <si>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</si>
  <si>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</si>
  <si>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</si>
  <si>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</si>
  <si>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</si>
  <si>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</si>
  <si>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</si>
  <si>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</si>
  <si>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</si>
  <si>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</si>
  <si>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</si>
  <si>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</si>
  <si>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</si>
  <si>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</si>
  <si>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</si>
  <si>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</si>
  <si>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</si>
  <si>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</si>
  <si>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</si>
  <si>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</si>
  <si>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</si>
  <si>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</si>
  <si>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</si>
  <si>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</si>
  <si>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</si>
  <si>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</si>
  <si>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</si>
  <si>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</si>
  <si>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</si>
  <si>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</si>
  <si>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</si>
  <si>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</si>
  <si>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</si>
  <si>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</si>
  <si>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</si>
  <si>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</si>
  <si>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</si>
  <si>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</si>
  <si>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</si>
  <si>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</si>
  <si>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</si>
  <si>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</si>
  <si>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</si>
  <si>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</si>
  <si>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</si>
  <si>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</si>
  <si>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</si>
  <si>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</si>
  <si>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</si>
  <si>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</si>
  <si>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</si>
  <si>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</si>
  <si>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</si>
  <si>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</si>
  <si>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</si>
  <si>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</si>
  <si>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</si>
  <si>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</si>
  <si>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</si>
  <si>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</si>
  <si>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</si>
  <si>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</si>
  <si>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</si>
  <si>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</si>
  <si>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</si>
  <si>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</si>
  <si>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</si>
  <si>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</si>
  <si>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</si>
  <si>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</si>
  <si>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</si>
  <si>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</si>
  <si>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</si>
  <si>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</si>
  <si>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</si>
  <si>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</si>
  <si>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</si>
  <si>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</si>
  <si>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</si>
  <si>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</si>
  <si>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</si>
  <si>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</si>
  <si>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</si>
  <si>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</si>
  <si>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</si>
  <si>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</si>
  <si>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</si>
  <si>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</si>
  <si>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</si>
  <si>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</si>
  <si>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</si>
  <si>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</si>
  <si>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牛房野、毒沢、宮沢西部の３処理区あるが、どの処理区も高齢化や人口減少により、水洗化率は微増しているものの、経費回収率が微減しており、適切な水準の料金収入に結び付いていない。
　また、どの処理区も面積が広く、家屋が連坦していないため効率性も良くない。
　以上から、汚水処理原価が高く、企業債残高対事業規模比率も減少傾向にあるもののまだまだ高い状況にある。
　そのため、使用料のみでは不足が生じ、一般会計からの繰入金にて補填している状況である。</t>
  </si>
  <si>
    <t>３処理区あり、供用開始が牛房野処理区で平成１３年４月、毒沢処理区で平成１６年４月、宮沢西部処理区で平成２０年４月と幅がある。
　令和2年度に機能診断を実施し、令和3年度に最適整備構想を策定し、大きく修繕が必要な個所は見受けられないものの、修繕が必要となってくる傾向は見受けられ、各施設の老朽化対策を計画的に推進していくことが重要である。</t>
  </si>
  <si>
    <t>高齢化や人口減少により経費回収率が低く、一般会計繰入金に依存している面があるため、今後も加入促進に努め、使用料の増収を図っていく。
　しかし、今後も人口減少傾向にあり、大きく改善していくことは難しい状況であるため、将来に向けた農業集落排水事業の在り方を検討していく必要がある。
　また、最適整備構想の策定により、効率的、計画的な施設の維持管理に努め、経営改善を図っていく。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</si>
</sst>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A5-4571-B29F-8695693DD2B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A1A5-4571-B29F-8695693DD2B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34.4</c:v>
                </c:pt>
                <c:pt idx="1">
                  <c:v>34.14</c:v>
                </c:pt>
                <c:pt idx="2">
                  <c:v>32.229999999999997</c:v>
                </c:pt>
                <c:pt idx="3">
                  <c:v>32.229999999999997</c:v>
                </c:pt>
                <c:pt idx="4">
                  <c:v>32.479999999999997</c:v>
                </c:pt>
              </c:numCache>
            </c:numRef>
          </c:val>
          <c:extLst>
            <c:ext xmlns:c16="http://schemas.microsoft.com/office/drawing/2014/chart" uri="{C3380CC4-5D6E-409C-BE32-E72D297353CC}">
              <c16:uniqueId val="{00000000-9A60-4688-8645-DD1017D1C6D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9A60-4688-8645-DD1017D1C6D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70.19</c:v>
                </c:pt>
                <c:pt idx="1">
                  <c:v>70.28</c:v>
                </c:pt>
                <c:pt idx="2">
                  <c:v>71.39</c:v>
                </c:pt>
                <c:pt idx="3">
                  <c:v>72.45</c:v>
                </c:pt>
                <c:pt idx="4">
                  <c:v>73.98</c:v>
                </c:pt>
              </c:numCache>
            </c:numRef>
          </c:val>
          <c:extLst>
            <c:ext xmlns:c16="http://schemas.microsoft.com/office/drawing/2014/chart" uri="{C3380CC4-5D6E-409C-BE32-E72D297353CC}">
              <c16:uniqueId val="{00000000-F426-422C-A618-D2D444070B8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F426-422C-A618-D2D444070B8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48.46</c:v>
                </c:pt>
                <c:pt idx="1">
                  <c:v>48.13</c:v>
                </c:pt>
                <c:pt idx="2">
                  <c:v>47.39</c:v>
                </c:pt>
                <c:pt idx="3">
                  <c:v>51.34</c:v>
                </c:pt>
                <c:pt idx="4">
                  <c:v>54.34</c:v>
                </c:pt>
              </c:numCache>
            </c:numRef>
          </c:val>
          <c:extLst>
            <c:ext xmlns:c16="http://schemas.microsoft.com/office/drawing/2014/chart" uri="{C3380CC4-5D6E-409C-BE32-E72D297353CC}">
              <c16:uniqueId val="{00000000-C6FB-4BF9-983E-4BEF3D13F66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FB-4BF9-983E-4BEF3D13F66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7F-4240-9758-7BC1E349302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7F-4240-9758-7BC1E349302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43-4446-9366-2500384DEB0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43-4446-9366-2500384DEB0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1B-45AB-A3DF-48F09D2421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1B-45AB-A3DF-48F09D2421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F6-4CDF-A499-0B8562E8064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F6-4CDF-A499-0B8562E8064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4272.3999999999996</c:v>
                </c:pt>
                <c:pt idx="1">
                  <c:v>4242.76</c:v>
                </c:pt>
                <c:pt idx="2">
                  <c:v>4113.1099999999997</c:v>
                </c:pt>
                <c:pt idx="3">
                  <c:v>3881.12</c:v>
                </c:pt>
                <c:pt idx="4">
                  <c:v>3739.38</c:v>
                </c:pt>
              </c:numCache>
            </c:numRef>
          </c:val>
          <c:extLst>
            <c:ext xmlns:c16="http://schemas.microsoft.com/office/drawing/2014/chart" uri="{C3380CC4-5D6E-409C-BE32-E72D297353CC}">
              <c16:uniqueId val="{00000000-BE58-49C9-B7EC-A3BFF31F180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BE58-49C9-B7EC-A3BFF31F180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30.94</c:v>
                </c:pt>
                <c:pt idx="1">
                  <c:v>29.52</c:v>
                </c:pt>
                <c:pt idx="2">
                  <c:v>28.53</c:v>
                </c:pt>
                <c:pt idx="3">
                  <c:v>25.05</c:v>
                </c:pt>
                <c:pt idx="4">
                  <c:v>24.88</c:v>
                </c:pt>
              </c:numCache>
            </c:numRef>
          </c:val>
          <c:extLst>
            <c:ext xmlns:c16="http://schemas.microsoft.com/office/drawing/2014/chart" uri="{C3380CC4-5D6E-409C-BE32-E72D297353CC}">
              <c16:uniqueId val="{00000000-4145-4862-A8CC-994FA0DE90F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4145-4862-A8CC-994FA0DE90F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542.97</c:v>
                </c:pt>
                <c:pt idx="1">
                  <c:v>558.12</c:v>
                </c:pt>
                <c:pt idx="2">
                  <c:v>582.74</c:v>
                </c:pt>
                <c:pt idx="3">
                  <c:v>672.09</c:v>
                </c:pt>
                <c:pt idx="4">
                  <c:v>692.46</c:v>
                </c:pt>
              </c:numCache>
            </c:numRef>
          </c:val>
          <c:extLst>
            <c:ext xmlns:c16="http://schemas.microsoft.com/office/drawing/2014/chart" uri="{C3380CC4-5D6E-409C-BE32-E72D297353CC}">
              <c16:uniqueId val="{00000000-9E3F-450A-B883-1322A13D498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9E3F-450A-B883-1322A13D498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J70" sqref="BJ7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尾花沢市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14913</v>
      </c>
      <c r="AM8" s="46"/>
      <c r="AN8" s="46"/>
      <c r="AO8" s="46"/>
      <c r="AP8" s="46"/>
      <c r="AQ8" s="46"/>
      <c r="AR8" s="46"/>
      <c r="AS8" s="46"/>
      <c r="AT8" s="45">
        <f>データ!T6</f>
        <v>372.53</v>
      </c>
      <c r="AU8" s="45"/>
      <c r="AV8" s="45"/>
      <c r="AW8" s="45"/>
      <c r="AX8" s="45"/>
      <c r="AY8" s="45"/>
      <c r="AZ8" s="45"/>
      <c r="BA8" s="45"/>
      <c r="BB8" s="45">
        <f>データ!U6</f>
        <v>40.03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8.5</v>
      </c>
      <c r="Q10" s="45"/>
      <c r="R10" s="45"/>
      <c r="S10" s="45"/>
      <c r="T10" s="45"/>
      <c r="U10" s="45"/>
      <c r="V10" s="45"/>
      <c r="W10" s="45">
        <f>データ!Q6</f>
        <v>94.56</v>
      </c>
      <c r="X10" s="45"/>
      <c r="Y10" s="45"/>
      <c r="Z10" s="45"/>
      <c r="AA10" s="45"/>
      <c r="AB10" s="45"/>
      <c r="AC10" s="45"/>
      <c r="AD10" s="46">
        <f>データ!R6</f>
        <v>3300</v>
      </c>
      <c r="AE10" s="46"/>
      <c r="AF10" s="46"/>
      <c r="AG10" s="46"/>
      <c r="AH10" s="46"/>
      <c r="AI10" s="46"/>
      <c r="AJ10" s="46"/>
      <c r="AK10" s="2"/>
      <c r="AL10" s="46">
        <f>データ!V6</f>
        <v>1253</v>
      </c>
      <c r="AM10" s="46"/>
      <c r="AN10" s="46"/>
      <c r="AO10" s="46"/>
      <c r="AP10" s="46"/>
      <c r="AQ10" s="46"/>
      <c r="AR10" s="46"/>
      <c r="AS10" s="46"/>
      <c r="AT10" s="45">
        <f>データ!W6</f>
        <v>1.23</v>
      </c>
      <c r="AU10" s="45"/>
      <c r="AV10" s="45"/>
      <c r="AW10" s="45"/>
      <c r="AX10" s="45"/>
      <c r="AY10" s="45"/>
      <c r="AZ10" s="45"/>
      <c r="BA10" s="45"/>
      <c r="BB10" s="45">
        <f>データ!X6</f>
        <v>1018.7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SJ0MZX/v9TFhjc8oCGAQC8AYxy7AFD5V/1dUK0OgFSO4pijizxFIElsmIOtzCg3OmsSWoSkq+Ryt9c+qxbq1FA==" saltValue="u3gDEEoEgpNraP9UClUsZ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62120</v>
      </c>
      <c r="D6" s="19">
        <f t="shared" si="3"/>
        <v>47</v>
      </c>
      <c r="E6" s="19">
        <f t="shared" si="3"/>
        <v>17</v>
      </c>
      <c r="F6" s="19">
        <f t="shared" si="3"/>
        <v>5</v>
      </c>
      <c r="G6" s="19">
        <f t="shared" si="3"/>
        <v>0</v>
      </c>
      <c r="H6" s="19" t="str">
        <f t="shared" si="3"/>
        <v>山形県　尾花沢市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8.5</v>
      </c>
      <c r="Q6" s="20">
        <f t="shared" si="3"/>
        <v>94.56</v>
      </c>
      <c r="R6" s="20">
        <f t="shared" si="3"/>
        <v>3300</v>
      </c>
      <c r="S6" s="20">
        <f t="shared" si="3"/>
        <v>14913</v>
      </c>
      <c r="T6" s="20">
        <f t="shared" si="3"/>
        <v>372.53</v>
      </c>
      <c r="U6" s="20">
        <f t="shared" si="3"/>
        <v>40.03</v>
      </c>
      <c r="V6" s="20">
        <f t="shared" si="3"/>
        <v>1253</v>
      </c>
      <c r="W6" s="20">
        <f t="shared" si="3"/>
        <v>1.23</v>
      </c>
      <c r="X6" s="20">
        <f t="shared" si="3"/>
        <v>1018.7</v>
      </c>
      <c r="Y6" s="21">
        <f>IF(Y7="",NA(),Y7)</f>
        <v>48.46</v>
      </c>
      <c r="Z6" s="21">
        <f t="shared" ref="Z6:AH6" si="4">IF(Z7="",NA(),Z7)</f>
        <v>48.13</v>
      </c>
      <c r="AA6" s="21">
        <f t="shared" si="4"/>
        <v>47.39</v>
      </c>
      <c r="AB6" s="21">
        <f t="shared" si="4"/>
        <v>51.34</v>
      </c>
      <c r="AC6" s="21">
        <f t="shared" si="4"/>
        <v>54.34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4272.3999999999996</v>
      </c>
      <c r="BG6" s="21">
        <f t="shared" ref="BG6:BO6" si="7">IF(BG7="",NA(),BG7)</f>
        <v>4242.76</v>
      </c>
      <c r="BH6" s="21">
        <f t="shared" si="7"/>
        <v>4113.1099999999997</v>
      </c>
      <c r="BI6" s="21">
        <f t="shared" si="7"/>
        <v>3881.12</v>
      </c>
      <c r="BJ6" s="21">
        <f t="shared" si="7"/>
        <v>3739.38</v>
      </c>
      <c r="BK6" s="21">
        <f t="shared" si="7"/>
        <v>855.8</v>
      </c>
      <c r="BL6" s="21">
        <f t="shared" si="7"/>
        <v>789.46</v>
      </c>
      <c r="BM6" s="21">
        <f t="shared" si="7"/>
        <v>826.83</v>
      </c>
      <c r="BN6" s="21">
        <f t="shared" si="7"/>
        <v>867.83</v>
      </c>
      <c r="BO6" s="21">
        <f t="shared" si="7"/>
        <v>791.76</v>
      </c>
      <c r="BP6" s="20" t="str">
        <f>IF(BP7="","",IF(BP7="-","【-】","【"&amp;SUBSTITUTE(TEXT(BP7,"#,##0.00"),"-","△")&amp;"】"))</f>
        <v>【786.37】</v>
      </c>
      <c r="BQ6" s="21">
        <f>IF(BQ7="",NA(),BQ7)</f>
        <v>30.94</v>
      </c>
      <c r="BR6" s="21">
        <f t="shared" ref="BR6:BZ6" si="8">IF(BR7="",NA(),BR7)</f>
        <v>29.52</v>
      </c>
      <c r="BS6" s="21">
        <f t="shared" si="8"/>
        <v>28.53</v>
      </c>
      <c r="BT6" s="21">
        <f t="shared" si="8"/>
        <v>25.05</v>
      </c>
      <c r="BU6" s="21">
        <f t="shared" si="8"/>
        <v>24.88</v>
      </c>
      <c r="BV6" s="21">
        <f t="shared" si="8"/>
        <v>59.8</v>
      </c>
      <c r="BW6" s="21">
        <f t="shared" si="8"/>
        <v>57.77</v>
      </c>
      <c r="BX6" s="21">
        <f t="shared" si="8"/>
        <v>57.31</v>
      </c>
      <c r="BY6" s="21">
        <f t="shared" si="8"/>
        <v>57.08</v>
      </c>
      <c r="BZ6" s="21">
        <f t="shared" si="8"/>
        <v>56.26</v>
      </c>
      <c r="CA6" s="20" t="str">
        <f>IF(CA7="","",IF(CA7="-","【-】","【"&amp;SUBSTITUTE(TEXT(CA7,"#,##0.00"),"-","△")&amp;"】"))</f>
        <v>【60.65】</v>
      </c>
      <c r="CB6" s="21">
        <f>IF(CB7="",NA(),CB7)</f>
        <v>542.97</v>
      </c>
      <c r="CC6" s="21">
        <f t="shared" ref="CC6:CK6" si="9">IF(CC7="",NA(),CC7)</f>
        <v>558.12</v>
      </c>
      <c r="CD6" s="21">
        <f t="shared" si="9"/>
        <v>582.74</v>
      </c>
      <c r="CE6" s="21">
        <f t="shared" si="9"/>
        <v>672.09</v>
      </c>
      <c r="CF6" s="21">
        <f t="shared" si="9"/>
        <v>692.46</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34.4</v>
      </c>
      <c r="CN6" s="21">
        <f t="shared" ref="CN6:CV6" si="10">IF(CN7="",NA(),CN7)</f>
        <v>34.14</v>
      </c>
      <c r="CO6" s="21">
        <f t="shared" si="10"/>
        <v>32.229999999999997</v>
      </c>
      <c r="CP6" s="21">
        <f t="shared" si="10"/>
        <v>32.229999999999997</v>
      </c>
      <c r="CQ6" s="21">
        <f t="shared" si="10"/>
        <v>32.479999999999997</v>
      </c>
      <c r="CR6" s="21">
        <f t="shared" si="10"/>
        <v>51.75</v>
      </c>
      <c r="CS6" s="21">
        <f t="shared" si="10"/>
        <v>50.68</v>
      </c>
      <c r="CT6" s="21">
        <f t="shared" si="10"/>
        <v>50.14</v>
      </c>
      <c r="CU6" s="21">
        <f t="shared" si="10"/>
        <v>54.83</v>
      </c>
      <c r="CV6" s="21">
        <f t="shared" si="10"/>
        <v>66.53</v>
      </c>
      <c r="CW6" s="20" t="str">
        <f>IF(CW7="","",IF(CW7="-","【-】","【"&amp;SUBSTITUTE(TEXT(CW7,"#,##0.00"),"-","△")&amp;"】"))</f>
        <v>【61.14】</v>
      </c>
      <c r="CX6" s="21">
        <f>IF(CX7="",NA(),CX7)</f>
        <v>70.19</v>
      </c>
      <c r="CY6" s="21">
        <f t="shared" ref="CY6:DG6" si="11">IF(CY7="",NA(),CY7)</f>
        <v>70.28</v>
      </c>
      <c r="CZ6" s="21">
        <f t="shared" si="11"/>
        <v>71.39</v>
      </c>
      <c r="DA6" s="21">
        <f t="shared" si="11"/>
        <v>72.45</v>
      </c>
      <c r="DB6" s="21">
        <f t="shared" si="11"/>
        <v>73.98</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62120</v>
      </c>
      <c r="D7" s="23">
        <v>47</v>
      </c>
      <c r="E7" s="23">
        <v>17</v>
      </c>
      <c r="F7" s="23">
        <v>5</v>
      </c>
      <c r="G7" s="23">
        <v>0</v>
      </c>
      <c r="H7" s="23" t="s">
        <v>98</v>
      </c>
      <c r="I7" s="23" t="s">
        <v>99</v>
      </c>
      <c r="J7" s="23" t="s">
        <v>100</v>
      </c>
      <c r="K7" s="23" t="s">
        <v>101</v>
      </c>
      <c r="L7" s="23" t="s">
        <v>102</v>
      </c>
      <c r="M7" s="23" t="s">
        <v>103</v>
      </c>
      <c r="N7" s="24" t="s">
        <v>104</v>
      </c>
      <c r="O7" s="24" t="s">
        <v>105</v>
      </c>
      <c r="P7" s="24">
        <v>8.5</v>
      </c>
      <c r="Q7" s="24">
        <v>94.56</v>
      </c>
      <c r="R7" s="24">
        <v>3300</v>
      </c>
      <c r="S7" s="24">
        <v>14913</v>
      </c>
      <c r="T7" s="24">
        <v>372.53</v>
      </c>
      <c r="U7" s="24">
        <v>40.03</v>
      </c>
      <c r="V7" s="24">
        <v>1253</v>
      </c>
      <c r="W7" s="24">
        <v>1.23</v>
      </c>
      <c r="X7" s="24">
        <v>1018.7</v>
      </c>
      <c r="Y7" s="24">
        <v>48.46</v>
      </c>
      <c r="Z7" s="24">
        <v>48.13</v>
      </c>
      <c r="AA7" s="24">
        <v>47.39</v>
      </c>
      <c r="AB7" s="24">
        <v>51.34</v>
      </c>
      <c r="AC7" s="24">
        <v>54.34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4272.3999999999996</v>
      </c>
      <c r="BG7" s="24">
        <v>4242.76</v>
      </c>
      <c r="BH7" s="24">
        <v>4113.1099999999997</v>
      </c>
      <c r="BI7" s="24">
        <v>3881.12</v>
      </c>
      <c r="BJ7" s="24">
        <v>3739.38</v>
      </c>
      <c r="BK7" s="24">
        <v>855.8</v>
      </c>
      <c r="BL7" s="24">
        <v>789.46</v>
      </c>
      <c r="BM7" s="24">
        <v>826.83</v>
      </c>
      <c r="BN7" s="24">
        <v>867.83</v>
      </c>
      <c r="BO7" s="24">
        <v>791.76</v>
      </c>
      <c r="BP7" s="24">
        <v>786.37</v>
      </c>
      <c r="BQ7" s="24">
        <v>30.94</v>
      </c>
      <c r="BR7" s="24">
        <v>29.52</v>
      </c>
      <c r="BS7" s="24">
        <v>28.53</v>
      </c>
      <c r="BT7" s="24">
        <v>25.05</v>
      </c>
      <c r="BU7" s="24">
        <v>24.88</v>
      </c>
      <c r="BV7" s="24">
        <v>59.8</v>
      </c>
      <c r="BW7" s="24">
        <v>57.77</v>
      </c>
      <c r="BX7" s="24">
        <v>57.31</v>
      </c>
      <c r="BY7" s="24">
        <v>57.08</v>
      </c>
      <c r="BZ7" s="24">
        <v>56.26</v>
      </c>
      <c r="CA7" s="24">
        <v>60.65</v>
      </c>
      <c r="CB7" s="24">
        <v>542.97</v>
      </c>
      <c r="CC7" s="24">
        <v>558.12</v>
      </c>
      <c r="CD7" s="24">
        <v>582.74</v>
      </c>
      <c r="CE7" s="24">
        <v>672.09</v>
      </c>
      <c r="CF7" s="24">
        <v>692.46</v>
      </c>
      <c r="CG7" s="24">
        <v>263.76</v>
      </c>
      <c r="CH7" s="24">
        <v>274.35000000000002</v>
      </c>
      <c r="CI7" s="24">
        <v>273.52</v>
      </c>
      <c r="CJ7" s="24">
        <v>274.99</v>
      </c>
      <c r="CK7" s="24">
        <v>282.08999999999997</v>
      </c>
      <c r="CL7" s="24">
        <v>256.97000000000003</v>
      </c>
      <c r="CM7" s="24">
        <v>34.4</v>
      </c>
      <c r="CN7" s="24">
        <v>34.14</v>
      </c>
      <c r="CO7" s="24">
        <v>32.229999999999997</v>
      </c>
      <c r="CP7" s="24">
        <v>32.229999999999997</v>
      </c>
      <c r="CQ7" s="24">
        <v>32.479999999999997</v>
      </c>
      <c r="CR7" s="24">
        <v>51.75</v>
      </c>
      <c r="CS7" s="24">
        <v>50.68</v>
      </c>
      <c r="CT7" s="24">
        <v>50.14</v>
      </c>
      <c r="CU7" s="24">
        <v>54.83</v>
      </c>
      <c r="CV7" s="24">
        <v>66.53</v>
      </c>
      <c r="CW7" s="24">
        <v>61.14</v>
      </c>
      <c r="CX7" s="24">
        <v>70.19</v>
      </c>
      <c r="CY7" s="24">
        <v>70.28</v>
      </c>
      <c r="CZ7" s="24">
        <v>71.39</v>
      </c>
      <c r="DA7" s="24">
        <v>72.45</v>
      </c>
      <c r="DB7" s="24">
        <v>73.98</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2023-01-18T03:02:09Z</cp:lastPrinted>
  <dcterms:created xsi:type="dcterms:W3CDTF">2023-01-12T23:59:38Z</dcterms:created>
  <dcterms:modified xsi:type="dcterms:W3CDTF">2023-01-18T03:02:10Z</dcterms:modified>
  <cp:category/>
</cp:coreProperties>
</file>