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試作）課共通\20 照会・報告\経営比較分析表\R2経営比較分析表\"/>
    </mc:Choice>
  </mc:AlternateContent>
  <xr:revisionPtr revIDLastSave="0" documentId="13_ncr:1_{FB5DC4E4-1CEA-4455-B2EB-FEC664C86819}" xr6:coauthVersionLast="36" xr6:coauthVersionMax="36" xr10:uidLastSave="{00000000-0000-0000-0000-000000000000}"/>
  <workbookProtection workbookAlgorithmName="SHA-512" workbookHashValue="zCkOpiGasLhUNrXu5na0eflpnhWnwnFVNctouTekKth22mStzZ4J2DZ7v0kA7oAdbMWmk5o4o8wXAOqL9qXiXQ==" workbookSaltValue="DNTCCEhonPXv96YGkYQAQg==" workbookSpinCount="100000" lockStructure="1"/>
  <bookViews>
    <workbookView xWindow="0" yWindow="0" windowWidth="20490" windowHeight="72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F32" i="4"/>
  <c r="JL32" i="4"/>
  <c r="HT32" i="4"/>
  <c r="GZ32" i="4"/>
  <c r="GF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X32" i="4" l="1"/>
  <c r="CZ32" i="4"/>
  <c r="KZ32" i="4"/>
  <c r="ER33" i="4"/>
  <c r="HT33" i="4"/>
  <c r="FL32"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<sst xmlns="http://schemas.openxmlformats.org/spreadsheetml/2006/main" count="262" uniqueCount="107">
  <si>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</si>
  <si>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</si>
  <si>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</si>
  <si>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</si>
  <si>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</si>
  <si>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</si>
  <si>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</si>
  <si>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</si>
  <si>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</si>
  <si>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</si>
  <si>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</si>
  <si>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</si>
  <si>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</si>
  <si>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</si>
  <si>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</si>
  <si>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</si>
  <si>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</si>
  <si>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</si>
  <si>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</si>
  <si>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</si>
  <si>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</si>
  <si>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</si>
  <si>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</si>
  <si>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</si>
  <si>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</si>
  <si>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</si>
  <si>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</si>
  <si>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</si>
  <si>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</si>
  <si>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</si>
  <si>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</si>
  <si>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</si>
  <si>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</si>
  <si>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</si>
  <si>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</si>
  <si>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</si>
  <si>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</si>
  <si>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</si>
  <si>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</si>
  <si>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</si>
  <si>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</si>
  <si>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</si>
  <si>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</si>
  <si>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</si>
  <si>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</si>
  <si>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</si>
  <si>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</si>
  <si>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</si>
  <si>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</si>
  <si>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</si>
  <si>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</si>
  <si>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</si>
  <si>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</si>
  <si>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</si>
  <si>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</si>
  <si>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</si>
  <si>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</si>
  <si>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</si>
  <si>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</si>
  <si>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</si>
  <si>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</si>
  <si>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</si>
  <si>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</si>
  <si>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</si>
  <si>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</si>
  <si>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</si>
  <si>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</si>
  <si>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</si>
  <si>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</si>
  <si>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</si>
  <si>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</si>
  <si>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</si>
  <si>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</si>
  <si>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</si>
  <si>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</si>
  <si>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</si>
  <si>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</si>
  <si>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</si>
  <si>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</si>
  <si>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</si>
  <si>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</si>
  <si>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</si>
  <si>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</si>
  <si>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</si>
  <si>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</si>
  <si>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</si>
  <si>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</si>
  <si>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</si>
  <si>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062111</t>
  </si>
  <si>
    <t>46</t>
  </si>
  <si>
    <t>02</t>
  </si>
  <si>
    <t>0</t>
  </si>
  <si>
    <t>000</t>
  </si>
  <si>
    <t>山形県　東根市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</si>
  <si>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</si>
  <si>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</si>
  <si>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</si>
  <si>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</si>
  <si>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</si>
  <si>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</si>
  <si>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</si>
  <si>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</si>
  <si>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</si>
  <si>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</si>
  <si>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は、経常収支比率（①）、料金回収率（⑤）ともに100％を超えており、給水収益によって維持管理費等の費用が適切に賄われています。今後も、経費削減を図り、更新投資等に充てる財源の確保に努め、健全な経営を行っていきます。
　短期債務に対する支払能力を表す流動比率（③）については、100％を超えており、短期的な支払に対する能力が確保できています。今後も流動性の確保に努め、支払能力を維持する経営を行っていきます。
　企業債残高対給水収益比率（④）は、平成27年度で企業債を完済しているため残高はありません。
　給水原価（⑥）は、類似団体平均と比較し高い水準にあります。引き続き適正な維持管理と効果的な費用等の支出を行い、投資の効率化を図ることを目指します。
　施設利用率（⑦）は、類似団体平均と比較し高い水準にあり、配水量に見合った施設規模となっています。
　契約率（⑧）は、類似団体平均を上回っていることから、収益性が高く、適切な規模の投資ができていると判断できます。</t>
    <rPh sb="44" eb="46">
      <t>キュウスイ</t>
    </rPh>
    <rPh sb="46" eb="48">
      <t>シュウエキ</t>
    </rPh>
    <rPh sb="52" eb="54">
      <t>イジ</t>
    </rPh>
    <rPh sb="54" eb="56">
      <t>カンリ</t>
    </rPh>
    <rPh sb="56" eb="57">
      <t>ヒ</t>
    </rPh>
    <rPh sb="57" eb="58">
      <t>トウ</t>
    </rPh>
    <rPh sb="59" eb="61">
      <t>ヒヨウ</t>
    </rPh>
    <rPh sb="62" eb="64">
      <t>テキセツ</t>
    </rPh>
    <rPh sb="65" eb="66">
      <t>マカナ</t>
    </rPh>
    <rPh sb="77" eb="79">
      <t>ケイヒ</t>
    </rPh>
    <rPh sb="79" eb="81">
      <t>サクゲン</t>
    </rPh>
    <rPh sb="82" eb="83">
      <t>ハカ</t>
    </rPh>
    <rPh sb="85" eb="87">
      <t>コウシン</t>
    </rPh>
    <rPh sb="87" eb="89">
      <t>トウシ</t>
    </rPh>
    <rPh sb="89" eb="90">
      <t>トウ</t>
    </rPh>
    <rPh sb="91" eb="92">
      <t>ア</t>
    </rPh>
    <rPh sb="94" eb="96">
      <t>ザイゲン</t>
    </rPh>
    <rPh sb="97" eb="99">
      <t>カクホ</t>
    </rPh>
    <rPh sb="100" eb="101">
      <t>ツト</t>
    </rPh>
    <rPh sb="103" eb="105">
      <t>ケンゼン</t>
    </rPh>
    <rPh sb="106" eb="108">
      <t>ケイエイ</t>
    </rPh>
    <rPh sb="109" eb="110">
      <t>オコナ</t>
    </rPh>
    <rPh sb="152" eb="153">
      <t>コ</t>
    </rPh>
    <rPh sb="165" eb="166">
      <t>タイ</t>
    </rPh>
    <rPh sb="168" eb="170">
      <t>ノウリョク</t>
    </rPh>
    <rPh sb="171" eb="173">
      <t>カクホ</t>
    </rPh>
    <rPh sb="183" eb="186">
      <t>リュウドウセイ</t>
    </rPh>
    <rPh sb="187" eb="189">
      <t>カクホ</t>
    </rPh>
    <rPh sb="275" eb="277">
      <t>ヘイキン</t>
    </rPh>
    <rPh sb="283" eb="285">
      <t>スイジュン</t>
    </rPh>
    <rPh sb="291" eb="292">
      <t>ヒ</t>
    </rPh>
    <rPh sb="293" eb="294">
      <t>ツヅ</t>
    </rPh>
    <rPh sb="369" eb="371">
      <t>ミア</t>
    </rPh>
    <rPh sb="395" eb="397">
      <t>ルイジ</t>
    </rPh>
    <rPh sb="397" eb="399">
      <t>ダンタイ</t>
    </rPh>
    <rPh sb="399" eb="401">
      <t>ヘイキン</t>
    </rPh>
    <rPh sb="402" eb="404">
      <t>ウワマワ</t>
    </rPh>
    <rPh sb="413" eb="416">
      <t>シュウエキセイ</t>
    </rPh>
    <rPh sb="417" eb="418">
      <t>タカ</t>
    </rPh>
    <rPh sb="420" eb="422">
      <t>テキセツ</t>
    </rPh>
    <rPh sb="423" eb="425">
      <t>キボ</t>
    </rPh>
    <rPh sb="426" eb="428">
      <t>トウシ</t>
    </rPh>
    <rPh sb="435" eb="437">
      <t>ハンダン</t>
    </rPh>
    <phoneticPr fontId="5"/>
  </si>
  <si>
    <t>　有形固定資産減価償却率（①）は、償却対象資産の減価償却がどの程度進んでいるのかを示すもので、類似団体平均とほぼ同数値となっており、法定耐用年数に近い資産が多くなってきています。
　管路経年化率（②）及び管路更新率（③）については、法定耐用年数を経過した管路がないため、当該値は0％になります。
　令和２年度にはアセットマネジメントを策定しました。この結果も活用し、施設については、定期的な点検等により機能保全、長寿命化を図りながら、次期更新を計画的に行っていきます。また、今後耐用年数を迎える管路についても計画的に更新を行っていきます。
　</t>
    <rPh sb="51" eb="53">
      <t>ヘイキン</t>
    </rPh>
    <rPh sb="149" eb="151">
      <t>レイワ</t>
    </rPh>
    <rPh sb="152" eb="154">
      <t>ネンド</t>
    </rPh>
    <rPh sb="167" eb="169">
      <t>サクテイ</t>
    </rPh>
    <rPh sb="176" eb="178">
      <t>ケッカ</t>
    </rPh>
    <rPh sb="179" eb="181">
      <t>カツヨウ</t>
    </rPh>
    <rPh sb="183" eb="185">
      <t>シセツ</t>
    </rPh>
    <rPh sb="191" eb="194">
      <t>テイキテキ</t>
    </rPh>
    <rPh sb="195" eb="197">
      <t>テンケン</t>
    </rPh>
    <rPh sb="197" eb="198">
      <t>トウ</t>
    </rPh>
    <rPh sb="201" eb="203">
      <t>キノウ</t>
    </rPh>
    <rPh sb="203" eb="205">
      <t>ホゼン</t>
    </rPh>
    <rPh sb="206" eb="210">
      <t>チョウジュミョウカ</t>
    </rPh>
    <rPh sb="211" eb="212">
      <t>ハカ</t>
    </rPh>
    <rPh sb="217" eb="219">
      <t>ジキ</t>
    </rPh>
    <rPh sb="219" eb="221">
      <t>コウシン</t>
    </rPh>
    <rPh sb="222" eb="225">
      <t>ケイカクテキ</t>
    </rPh>
    <rPh sb="226" eb="227">
      <t>オコナ</t>
    </rPh>
    <rPh sb="237" eb="239">
      <t>コンゴ</t>
    </rPh>
    <rPh sb="239" eb="241">
      <t>タイヨウ</t>
    </rPh>
    <rPh sb="241" eb="243">
      <t>ネンスウ</t>
    </rPh>
    <rPh sb="244" eb="245">
      <t>ムカ</t>
    </rPh>
    <rPh sb="247" eb="249">
      <t>カンロ</t>
    </rPh>
    <rPh sb="254" eb="257">
      <t>ケイカクテキ</t>
    </rPh>
    <rPh sb="258" eb="260">
      <t>コウシン</t>
    </rPh>
    <rPh sb="261" eb="262">
      <t>オコナ</t>
    </rPh>
    <phoneticPr fontId="5"/>
  </si>
  <si>
    <t>　経常収支比率、料金回収率が100％を超えており、累積欠損金もなく、経営の健全性・効率性の点からは、現状の工業用水道料金で十分運営できる状況です。また、類似団体平均と比較して施設利用率、契約率が高いことから、施設を効率的に運営できています。
　今後訪れる更新時期に向けては、適切な更新計画とそれに基づいた更新財源の確保ができるよう健全な経営の継続に努めます。
　また、令和２年度には「東根市工業用水道事業経営戦略」を策定しました。毎年度、進捗管理を実施するとともに、PDCAサイクルにより検証した結果、計画と実績に大きな差が生じた場合は、計画の見直しを検討していきます。</t>
    <rPh sb="53" eb="56">
      <t>コウギョウヨウ</t>
    </rPh>
    <rPh sb="93" eb="95">
      <t>ケイヤク</t>
    </rPh>
    <rPh sb="122" eb="124">
      <t>コンゴ</t>
    </rPh>
    <rPh sb="124" eb="125">
      <t>オトズ</t>
    </rPh>
    <rPh sb="127" eb="129">
      <t>コウシン</t>
    </rPh>
    <rPh sb="129" eb="131">
      <t>ジキ</t>
    </rPh>
    <rPh sb="132" eb="133">
      <t>ム</t>
    </rPh>
    <rPh sb="137" eb="139">
      <t>テキセツ</t>
    </rPh>
    <rPh sb="140" eb="142">
      <t>コウシン</t>
    </rPh>
    <rPh sb="142" eb="144">
      <t>ケイカク</t>
    </rPh>
    <rPh sb="148" eb="149">
      <t>モト</t>
    </rPh>
    <rPh sb="152" eb="154">
      <t>コウシン</t>
    </rPh>
    <rPh sb="154" eb="156">
      <t>ザイゲン</t>
    </rPh>
    <rPh sb="157" eb="159">
      <t>カクホ</t>
    </rPh>
    <rPh sb="165" eb="167">
      <t>ケンゼン</t>
    </rPh>
    <rPh sb="168" eb="170">
      <t>ケイエイ</t>
    </rPh>
    <rPh sb="171" eb="173">
      <t>ケイゾク</t>
    </rPh>
    <rPh sb="174" eb="175">
      <t>ツト</t>
    </rPh>
    <rPh sb="195" eb="198">
      <t>コウギョウヨウ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</si>
</sst>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48.21</c:v>
                </c:pt>
                <c:pt idx="1">
                  <c:v>50.87</c:v>
                </c:pt>
                <c:pt idx="2">
                  <c:v>50.87</c:v>
                </c:pt>
                <c:pt idx="3">
                  <c:v>53.93</c:v>
                </c:pt>
                <c:pt idx="4">
                  <c:v>56.8</c:v>
                </c:pt>
              </c:numCache>
            </c:numRef>
          </c:val>
          <c:extLst>
            <c:ext xmlns:c16="http://schemas.microsoft.com/office/drawing/2014/chart" uri="{C3380CC4-5D6E-409C-BE32-E72D297353CC}">
              <c16:uniqueId val="{00000000-0841-46F2-A518-4E879CDBBBE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0841-46F2-A518-4E879CDBBBE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68-4524-9CF4-6C3B834871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4D68-4524-9CF4-6C3B834871F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146.68</c:v>
                </c:pt>
                <c:pt idx="1">
                  <c:v>134.02000000000001</c:v>
                </c:pt>
                <c:pt idx="2">
                  <c:v>138.19</c:v>
                </c:pt>
                <c:pt idx="3">
                  <c:v>126.51</c:v>
                </c:pt>
                <c:pt idx="4">
                  <c:v>122.32</c:v>
                </c:pt>
              </c:numCache>
            </c:numRef>
          </c:val>
          <c:extLst>
            <c:ext xmlns:c16="http://schemas.microsoft.com/office/drawing/2014/chart" uri="{C3380CC4-5D6E-409C-BE32-E72D297353CC}">
              <c16:uniqueId val="{00000000-9C55-4AD6-AC96-BBD187502B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9C55-4AD6-AC96-BBD187502B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39-4715-BF48-DDBC779A1F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1739-4715-BF48-DDBC779A1F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2D-4F55-8B10-61B1F7FE6F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F32D-4F55-8B10-61B1F7FE6F5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2376.8200000000002</c:v>
                </c:pt>
                <c:pt idx="1">
                  <c:v>2085.12</c:v>
                </c:pt>
                <c:pt idx="2">
                  <c:v>24915.8</c:v>
                </c:pt>
                <c:pt idx="3">
                  <c:v>2398.98</c:v>
                </c:pt>
                <c:pt idx="4">
                  <c:v>9133.7099999999991</c:v>
                </c:pt>
              </c:numCache>
            </c:numRef>
          </c:val>
          <c:extLst>
            <c:ext xmlns:c16="http://schemas.microsoft.com/office/drawing/2014/chart" uri="{C3380CC4-5D6E-409C-BE32-E72D297353CC}">
              <c16:uniqueId val="{00000000-F542-4DCD-912B-F42C3671AA9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F542-4DCD-912B-F42C3671AA9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1F-4804-8CAE-C21B3F65B1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0B1F-4804-8CAE-C21B3F65B1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151.63</c:v>
                </c:pt>
                <c:pt idx="1">
                  <c:v>137.15</c:v>
                </c:pt>
                <c:pt idx="2">
                  <c:v>141.79</c:v>
                </c:pt>
                <c:pt idx="3">
                  <c:v>128.66999999999999</c:v>
                </c:pt>
                <c:pt idx="4">
                  <c:v>124.06</c:v>
                </c:pt>
              </c:numCache>
            </c:numRef>
          </c:val>
          <c:extLst>
            <c:ext xmlns:c16="http://schemas.microsoft.com/office/drawing/2014/chart" uri="{C3380CC4-5D6E-409C-BE32-E72D297353CC}">
              <c16:uniqueId val="{00000000-88E5-4440-B94F-A50F7BFC41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88E5-4440-B94F-A50F7BFC41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42.66</c:v>
                </c:pt>
                <c:pt idx="1">
                  <c:v>44.67</c:v>
                </c:pt>
                <c:pt idx="2">
                  <c:v>44.23</c:v>
                </c:pt>
                <c:pt idx="3">
                  <c:v>47.74</c:v>
                </c:pt>
                <c:pt idx="4">
                  <c:v>48.51</c:v>
                </c:pt>
              </c:numCache>
            </c:numRef>
          </c:val>
          <c:extLst>
            <c:ext xmlns:c16="http://schemas.microsoft.com/office/drawing/2014/chart" uri="{C3380CC4-5D6E-409C-BE32-E72D297353CC}">
              <c16:uniqueId val="{00000000-7780-401B-867F-6E3E310A42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7780-401B-867F-6E3E310A429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72.290000000000006</c:v>
                </c:pt>
                <c:pt idx="1">
                  <c:v>76.489999999999995</c:v>
                </c:pt>
                <c:pt idx="2">
                  <c:v>77.540000000000006</c:v>
                </c:pt>
                <c:pt idx="3">
                  <c:v>72.510000000000005</c:v>
                </c:pt>
                <c:pt idx="4">
                  <c:v>73.17</c:v>
                </c:pt>
              </c:numCache>
            </c:numRef>
          </c:val>
          <c:extLst>
            <c:ext xmlns:c16="http://schemas.microsoft.com/office/drawing/2014/chart" uri="{C3380CC4-5D6E-409C-BE32-E72D297353CC}">
              <c16:uniqueId val="{00000000-9450-4BAA-8418-379F3878F58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9450-4BAA-8418-379F3878F58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73.58</c:v>
                </c:pt>
                <c:pt idx="1">
                  <c:v>81.510000000000005</c:v>
                </c:pt>
                <c:pt idx="2">
                  <c:v>81.510000000000005</c:v>
                </c:pt>
                <c:pt idx="3">
                  <c:v>81.510000000000005</c:v>
                </c:pt>
                <c:pt idx="4">
                  <c:v>81.510000000000005</c:v>
                </c:pt>
              </c:numCache>
            </c:numRef>
          </c:val>
          <c:extLst>
            <c:ext xmlns:c16="http://schemas.microsoft.com/office/drawing/2014/chart" uri="{C3380CC4-5D6E-409C-BE32-E72D297353CC}">
              <c16:uniqueId val="{00000000-4B47-4FF0-9D03-4E4211CE92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4B47-4FF0-9D03-4E4211CE92A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FT8" zoomScale="80" zoomScaleNormal="8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山形県　東根市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10600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7756</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99.4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8640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146.68</v>
      </c>
      <c r="Y32" s="129"/>
      <c r="Z32" s="129"/>
      <c r="AA32" s="129"/>
      <c r="AB32" s="129"/>
      <c r="AC32" s="129"/>
      <c r="AD32" s="129"/>
      <c r="AE32" s="129"/>
      <c r="AF32" s="129"/>
      <c r="AG32" s="129"/>
      <c r="AH32" s="129"/>
      <c r="AI32" s="129"/>
      <c r="AJ32" s="129"/>
      <c r="AK32" s="129"/>
      <c r="AL32" s="129"/>
      <c r="AM32" s="129"/>
      <c r="AN32" s="129"/>
      <c r="AO32" s="129"/>
      <c r="AP32" s="129"/>
      <c r="AQ32" s="130"/>
      <c r="AR32" s="128">
        <f>データ!U6</f>
        <v>134.02000000000001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138.19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126.51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122.32</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2376.8200000000002</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2085.12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24915.8</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2398.98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9133.7099999999991</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109.99</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109.1</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108.18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114.99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110.04</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83.56</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82.78</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79.27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75.56</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68.38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688.41</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649.91999999999996</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680.22</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786.06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771.18</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505.25</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531.53</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504.73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450.91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444.01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151.63</v>
      </c>
      <c r="Y55" s="129"/>
      <c r="Z55" s="129"/>
      <c r="AA55" s="129"/>
      <c r="AB55" s="129"/>
      <c r="AC55" s="129"/>
      <c r="AD55" s="129"/>
      <c r="AE55" s="129"/>
      <c r="AF55" s="129"/>
      <c r="AG55" s="129"/>
      <c r="AH55" s="129"/>
      <c r="AI55" s="129"/>
      <c r="AJ55" s="129"/>
      <c r="AK55" s="129"/>
      <c r="AL55" s="129"/>
      <c r="AM55" s="129"/>
      <c r="AN55" s="129"/>
      <c r="AO55" s="129"/>
      <c r="AP55" s="129"/>
      <c r="AQ55" s="130"/>
      <c r="AR55" s="128">
        <f>データ!BM6</f>
        <v>137.15</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141.79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128.66999999999999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124.06</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42.66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44.67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44.23</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47.74</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48.51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72.290000000000006</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76.489999999999995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77.540000000000006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72.510000000000005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73.17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73.58</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81.510000000000005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81.510000000000005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81.510000000000005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81.510000000000005</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93.58</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93.31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92.2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103.39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96.49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33.79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33.81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34.33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30.96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33.229999999999997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43.12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43.85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44.05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45.51</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44.67</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61.62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61.64</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61.85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64.14</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63.89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48.21</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50.87</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50.87</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53.93</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56.8</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51.15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52.15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52.21</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54.51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55.38</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20.8</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29.43</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32.03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36.58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40.880000000000003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0.36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0.12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Yikdq3jVeSNxRZND4+KinvU74JC5e6o0CUiyRR+e/kmNn1whTAmjF1TOA3apn3OsXH6yxt6+QTDDdd1UK7PQdA==" saltValue="qMxyTfeEOki8DZC/jqUpVQ=="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146.68</v>
      </c>
      <c r="U6" s="52">
        <f>U7</f>
        <v>134.02000000000001</v>
      </c>
      <c r="V6" s="52">
        <f>V7</f>
        <v>138.19</v>
      </c>
      <c r="W6" s="52">
        <f>W7</f>
        <v>126.51</v>
      </c>
      <c r="X6" s="52">
        <f t="shared" si="3"/>
        <v>122.32</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2376.8200000000002</v>
      </c>
      <c r="AQ6" s="52">
        <f>AQ7</f>
        <v>2085.12</v>
      </c>
      <c r="AR6" s="52">
        <f>AR7</f>
        <v>24915.8</v>
      </c>
      <c r="AS6" s="52">
        <f>AS7</f>
        <v>2398.98</v>
      </c>
      <c r="AT6" s="52">
        <f t="shared" si="3"/>
        <v>9133.7099999999991</v>
      </c>
      <c r="AU6" s="52">
        <f t="shared" si="3"/>
        <v>688.41</v>
      </c>
      <c r="AV6" s="52">
        <f t="shared" si="3"/>
        <v>649.91999999999996</v>
      </c>
      <c r="AW6" s="52">
        <f t="shared" si="3"/>
        <v>680.22</v>
      </c>
      <c r="AX6" s="52">
        <f t="shared" si="3"/>
        <v>786.06</v>
      </c>
      <c r="AY6" s="52">
        <f t="shared" si="3"/>
        <v>771.18</v>
      </c>
      <c r="AZ6" s="50" t="str">
        <f>IF(AZ7="-","【-】","【"&amp;SUBSTITUTE(TEXT(AZ7,"#,##0.00"),"-","△")&amp;"】")</f>
        <v>【436.32】</v>
      </c>
      <c r="BA6" s="52">
        <f t="shared" si="3"/>
        <v>0</v>
      </c>
      <c r="BB6" s="52">
        <f>BB7</f>
        <v>0</v>
      </c>
      <c r="BC6" s="52">
        <f>BC7</f>
        <v>0</v>
      </c>
      <c r="BD6" s="52">
        <f>BD7</f>
        <v>0</v>
      </c>
      <c r="BE6" s="52">
        <f t="shared" si="3"/>
        <v>0</v>
      </c>
      <c r="BF6" s="52">
        <f t="shared" si="3"/>
        <v>505.25</v>
      </c>
      <c r="BG6" s="52">
        <f t="shared" si="3"/>
        <v>531.53</v>
      </c>
      <c r="BH6" s="52">
        <f t="shared" si="3"/>
        <v>504.73</v>
      </c>
      <c r="BI6" s="52">
        <f t="shared" si="3"/>
        <v>450.91</v>
      </c>
      <c r="BJ6" s="52">
        <f t="shared" si="3"/>
        <v>444.01</v>
      </c>
      <c r="BK6" s="50" t="str">
        <f>IF(BK7="-","【-】","【"&amp;SUBSTITUTE(TEXT(BK7,"#,##0.00"),"-","△")&amp;"】")</f>
        <v>【238.21】</v>
      </c>
      <c r="BL6" s="52">
        <f t="shared" si="3"/>
        <v>151.63</v>
      </c>
      <c r="BM6" s="52">
        <f>BM7</f>
        <v>137.15</v>
      </c>
      <c r="BN6" s="52">
        <f>BN7</f>
        <v>141.79</v>
      </c>
      <c r="BO6" s="52">
        <f>BO7</f>
        <v>128.66999999999999</v>
      </c>
      <c r="BP6" s="52">
        <f t="shared" si="3"/>
        <v>124.06</v>
      </c>
      <c r="BQ6" s="52">
        <f t="shared" si="3"/>
        <v>93.58</v>
      </c>
      <c r="BR6" s="52">
        <f t="shared" si="3"/>
        <v>93.31</v>
      </c>
      <c r="BS6" s="52">
        <f t="shared" si="3"/>
        <v>92.2</v>
      </c>
      <c r="BT6" s="52">
        <f t="shared" si="3"/>
        <v>103.39</v>
      </c>
      <c r="BU6" s="52">
        <f t="shared" si="3"/>
        <v>96.49</v>
      </c>
      <c r="BV6" s="50" t="str">
        <f>IF(BV7="-","【-】","【"&amp;SUBSTITUTE(TEXT(BV7,"#,##0.00"),"-","△")&amp;"】")</f>
        <v>【113.30】</v>
      </c>
      <c r="BW6" s="52">
        <f t="shared" si="3"/>
        <v>42.66</v>
      </c>
      <c r="BX6" s="52">
        <f>BX7</f>
        <v>44.67</v>
      </c>
      <c r="BY6" s="52">
        <f>BY7</f>
        <v>44.23</v>
      </c>
      <c r="BZ6" s="52">
        <f>BZ7</f>
        <v>47.74</v>
      </c>
      <c r="CA6" s="52">
        <f t="shared" si="3"/>
        <v>48.51</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72.290000000000006</v>
      </c>
      <c r="CI6" s="52">
        <f>CI7</f>
        <v>76.489999999999995</v>
      </c>
      <c r="CJ6" s="52">
        <f>CJ7</f>
        <v>77.540000000000006</v>
      </c>
      <c r="CK6" s="52">
        <f>CK7</f>
        <v>72.510000000000005</v>
      </c>
      <c r="CL6" s="52">
        <f t="shared" si="5"/>
        <v>73.17</v>
      </c>
      <c r="CM6" s="52">
        <f t="shared" si="5"/>
        <v>43.12</v>
      </c>
      <c r="CN6" s="52">
        <f t="shared" si="5"/>
        <v>43.85</v>
      </c>
      <c r="CO6" s="52">
        <f t="shared" si="5"/>
        <v>44.05</v>
      </c>
      <c r="CP6" s="52">
        <f t="shared" si="5"/>
        <v>45.51</v>
      </c>
      <c r="CQ6" s="52">
        <f t="shared" si="5"/>
        <v>44.67</v>
      </c>
      <c r="CR6" s="50" t="str">
        <f>IF(CR7="-","【-】","【"&amp;SUBSTITUTE(TEXT(CR7,"#,##0.00"),"-","△")&amp;"】")</f>
        <v>【53.39】</v>
      </c>
      <c r="CS6" s="52">
        <f t="shared" ref="CS6:DB6" si="6">CS7</f>
        <v>73.58</v>
      </c>
      <c r="CT6" s="52">
        <f>CT7</f>
        <v>81.510000000000005</v>
      </c>
      <c r="CU6" s="52">
        <f>CU7</f>
        <v>81.510000000000005</v>
      </c>
      <c r="CV6" s="52">
        <f>CV7</f>
        <v>81.510000000000005</v>
      </c>
      <c r="CW6" s="52">
        <f t="shared" si="6"/>
        <v>81.510000000000005</v>
      </c>
      <c r="CX6" s="52">
        <f t="shared" si="6"/>
        <v>61.62</v>
      </c>
      <c r="CY6" s="52">
        <f t="shared" si="6"/>
        <v>61.64</v>
      </c>
      <c r="CZ6" s="52">
        <f t="shared" si="6"/>
        <v>61.85</v>
      </c>
      <c r="DA6" s="52">
        <f t="shared" si="6"/>
        <v>64.14</v>
      </c>
      <c r="DB6" s="52">
        <f t="shared" si="6"/>
        <v>63.89</v>
      </c>
      <c r="DC6" s="50" t="str">
        <f>IF(DC7="-","【-】","【"&amp;SUBSTITUTE(TEXT(DC7,"#,##0.00"),"-","△")&amp;"】")</f>
        <v>【76.89】</v>
      </c>
      <c r="DD6" s="52">
        <f t="shared" ref="DD6:DM6" si="7">DD7</f>
        <v>48.21</v>
      </c>
      <c r="DE6" s="52">
        <f>DE7</f>
        <v>50.87</v>
      </c>
      <c r="DF6" s="52">
        <f>DF7</f>
        <v>50.87</v>
      </c>
      <c r="DG6" s="52">
        <f>DG7</f>
        <v>53.93</v>
      </c>
      <c r="DH6" s="52">
        <f t="shared" si="7"/>
        <v>56.8</v>
      </c>
      <c r="DI6" s="52">
        <f t="shared" si="7"/>
        <v>51.15</v>
      </c>
      <c r="DJ6" s="52">
        <f t="shared" si="7"/>
        <v>52.15</v>
      </c>
      <c r="DK6" s="52">
        <f t="shared" si="7"/>
        <v>52.21</v>
      </c>
      <c r="DL6" s="52">
        <f t="shared" si="7"/>
        <v>54.51</v>
      </c>
      <c r="DM6" s="52">
        <f t="shared" si="7"/>
        <v>55.38</v>
      </c>
      <c r="DN6" s="50" t="str">
        <f>IF(DN7="-","【-】","【"&amp;SUBSTITUTE(TEXT(DN7,"#,##0.00"),"-","△")&amp;"】")</f>
        <v>【59.52】</v>
      </c>
      <c r="DO6" s="52">
        <f t="shared" ref="DO6:DX6" si="8">DO7</f>
        <v>0</v>
      </c>
      <c r="DP6" s="52">
        <f>DP7</f>
        <v>0</v>
      </c>
      <c r="DQ6" s="52">
        <f>DQ7</f>
        <v>0</v>
      </c>
      <c r="DR6" s="52">
        <f>DR7</f>
        <v>0</v>
      </c>
      <c r="DS6" s="52">
        <f t="shared" si="8"/>
        <v>0</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10600</v>
      </c>
      <c r="L7" s="54" t="s">
        <v>96</v>
      </c>
      <c r="M7" s="55">
        <v>1</v>
      </c>
      <c r="N7" s="55">
        <v>7756</v>
      </c>
      <c r="O7" s="56" t="s">
        <v>97</v>
      </c>
      <c r="P7" s="56">
        <v>99.4</v>
      </c>
      <c r="Q7" s="55">
        <v>12</v>
      </c>
      <c r="R7" s="55">
        <v>8640</v>
      </c>
      <c r="S7" s="54" t="s">
        <v>98</v>
      </c>
      <c r="T7" s="57">
        <v>146.68</v>
      </c>
      <c r="U7" s="57">
        <v>134.02000000000001</v>
      </c>
      <c r="V7" s="57">
        <v>138.19</v>
      </c>
      <c r="W7" s="57">
        <v>126.51</v>
      </c>
      <c r="X7" s="57">
        <v>122.32</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2376.8200000000002</v>
      </c>
      <c r="AQ7" s="57">
        <v>2085.12</v>
      </c>
      <c r="AR7" s="57">
        <v>24915.8</v>
      </c>
      <c r="AS7" s="57">
        <v>2398.98</v>
      </c>
      <c r="AT7" s="57">
        <v>9133.7099999999991</v>
      </c>
      <c r="AU7" s="57">
        <v>688.41</v>
      </c>
      <c r="AV7" s="57">
        <v>649.91999999999996</v>
      </c>
      <c r="AW7" s="57">
        <v>680.22</v>
      </c>
      <c r="AX7" s="57">
        <v>786.06</v>
      </c>
      <c r="AY7" s="57">
        <v>771.18</v>
      </c>
      <c r="AZ7" s="57">
        <v>436.32</v>
      </c>
      <c r="BA7" s="57">
        <v>0</v>
      </c>
      <c r="BB7" s="57">
        <v>0</v>
      </c>
      <c r="BC7" s="57">
        <v>0</v>
      </c>
      <c r="BD7" s="57">
        <v>0</v>
      </c>
      <c r="BE7" s="57">
        <v>0</v>
      </c>
      <c r="BF7" s="57">
        <v>505.25</v>
      </c>
      <c r="BG7" s="57">
        <v>531.53</v>
      </c>
      <c r="BH7" s="57">
        <v>504.73</v>
      </c>
      <c r="BI7" s="57">
        <v>450.91</v>
      </c>
      <c r="BJ7" s="57">
        <v>444.01</v>
      </c>
      <c r="BK7" s="57">
        <v>238.21</v>
      </c>
      <c r="BL7" s="57">
        <v>151.63</v>
      </c>
      <c r="BM7" s="57">
        <v>137.15</v>
      </c>
      <c r="BN7" s="57">
        <v>141.79</v>
      </c>
      <c r="BO7" s="57">
        <v>128.66999999999999</v>
      </c>
      <c r="BP7" s="57">
        <v>124.06</v>
      </c>
      <c r="BQ7" s="57">
        <v>93.58</v>
      </c>
      <c r="BR7" s="57">
        <v>93.31</v>
      </c>
      <c r="BS7" s="57">
        <v>92.2</v>
      </c>
      <c r="BT7" s="57">
        <v>103.39</v>
      </c>
      <c r="BU7" s="57">
        <v>96.49</v>
      </c>
      <c r="BV7" s="57">
        <v>113.3</v>
      </c>
      <c r="BW7" s="57">
        <v>42.66</v>
      </c>
      <c r="BX7" s="57">
        <v>44.67</v>
      </c>
      <c r="BY7" s="57">
        <v>44.23</v>
      </c>
      <c r="BZ7" s="57">
        <v>47.74</v>
      </c>
      <c r="CA7" s="57">
        <v>48.51</v>
      </c>
      <c r="CB7" s="57">
        <v>33.79</v>
      </c>
      <c r="CC7" s="57">
        <v>33.81</v>
      </c>
      <c r="CD7" s="57">
        <v>34.33</v>
      </c>
      <c r="CE7" s="57">
        <v>30.96</v>
      </c>
      <c r="CF7" s="57">
        <v>33.229999999999997</v>
      </c>
      <c r="CG7" s="57">
        <v>18.87</v>
      </c>
      <c r="CH7" s="57">
        <v>72.290000000000006</v>
      </c>
      <c r="CI7" s="57">
        <v>76.489999999999995</v>
      </c>
      <c r="CJ7" s="57">
        <v>77.540000000000006</v>
      </c>
      <c r="CK7" s="57">
        <v>72.510000000000005</v>
      </c>
      <c r="CL7" s="57">
        <v>73.17</v>
      </c>
      <c r="CM7" s="57">
        <v>43.12</v>
      </c>
      <c r="CN7" s="57">
        <v>43.85</v>
      </c>
      <c r="CO7" s="57">
        <v>44.05</v>
      </c>
      <c r="CP7" s="57">
        <v>45.51</v>
      </c>
      <c r="CQ7" s="57">
        <v>44.67</v>
      </c>
      <c r="CR7" s="57">
        <v>53.39</v>
      </c>
      <c r="CS7" s="57">
        <v>73.58</v>
      </c>
      <c r="CT7" s="57">
        <v>81.510000000000005</v>
      </c>
      <c r="CU7" s="57">
        <v>81.510000000000005</v>
      </c>
      <c r="CV7" s="57">
        <v>81.510000000000005</v>
      </c>
      <c r="CW7" s="57">
        <v>81.510000000000005</v>
      </c>
      <c r="CX7" s="57">
        <v>61.62</v>
      </c>
      <c r="CY7" s="57">
        <v>61.64</v>
      </c>
      <c r="CZ7" s="57">
        <v>61.85</v>
      </c>
      <c r="DA7" s="57">
        <v>64.14</v>
      </c>
      <c r="DB7" s="57">
        <v>63.89</v>
      </c>
      <c r="DC7" s="57">
        <v>76.89</v>
      </c>
      <c r="DD7" s="57">
        <v>48.21</v>
      </c>
      <c r="DE7" s="57">
        <v>50.87</v>
      </c>
      <c r="DF7" s="57">
        <v>50.87</v>
      </c>
      <c r="DG7" s="57">
        <v>53.93</v>
      </c>
      <c r="DH7" s="57">
        <v>56.8</v>
      </c>
      <c r="DI7" s="57">
        <v>51.15</v>
      </c>
      <c r="DJ7" s="57">
        <v>52.15</v>
      </c>
      <c r="DK7" s="57">
        <v>52.21</v>
      </c>
      <c r="DL7" s="57">
        <v>54.51</v>
      </c>
      <c r="DM7" s="57">
        <v>55.38</v>
      </c>
      <c r="DN7" s="57">
        <v>59.52</v>
      </c>
      <c r="DO7" s="57">
        <v>0</v>
      </c>
      <c r="DP7" s="57">
        <v>0</v>
      </c>
      <c r="DQ7" s="57">
        <v>0</v>
      </c>
      <c r="DR7" s="57">
        <v>0</v>
      </c>
      <c r="DS7" s="57">
        <v>0</v>
      </c>
      <c r="DT7" s="57">
        <v>20.8</v>
      </c>
      <c r="DU7" s="57">
        <v>29.43</v>
      </c>
      <c r="DV7" s="57">
        <v>32.03</v>
      </c>
      <c r="DW7" s="57">
        <v>36.58</v>
      </c>
      <c r="DX7" s="57">
        <v>40.880000000000003</v>
      </c>
      <c r="DY7" s="57">
        <v>49.06</v>
      </c>
      <c r="DZ7" s="57">
        <v>0</v>
      </c>
      <c r="EA7" s="57">
        <v>0</v>
      </c>
      <c r="EB7" s="57">
        <v>0</v>
      </c>
      <c r="EC7" s="57">
        <v>0</v>
      </c>
      <c r="ED7" s="57">
        <v>0</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146.68</v>
      </c>
      <c r="V11" s="65">
        <f>IF(U6="-",NA(),U6)</f>
        <v>134.02000000000001</v>
      </c>
      <c r="W11" s="65">
        <f>IF(V6="-",NA(),V6)</f>
        <v>138.19</v>
      </c>
      <c r="X11" s="65">
        <f>IF(W6="-",NA(),W6)</f>
        <v>126.51</v>
      </c>
      <c r="Y11" s="65">
        <f>IF(X6="-",NA(),X6)</f>
        <v>122.32</v>
      </c>
      <c r="AE11" s="64" t="s">
        <v>23</v>
      </c>
      <c r="AF11" s="65">
        <f>IF(AE6="-",NA(),AE6)</f>
        <v>0</v>
      </c>
      <c r="AG11" s="65">
        <f>IF(AF6="-",NA(),AF6)</f>
        <v>0</v>
      </c>
      <c r="AH11" s="65">
        <f>IF(AG6="-",NA(),AG6)</f>
        <v>0</v>
      </c>
      <c r="AI11" s="65">
        <f>IF(AH6="-",NA(),AH6)</f>
        <v>0</v>
      </c>
      <c r="AJ11" s="65">
        <f>IF(AI6="-",NA(),AI6)</f>
        <v>0</v>
      </c>
      <c r="AP11" s="64" t="s">
        <v>23</v>
      </c>
      <c r="AQ11" s="65">
        <f>IF(AP6="-",NA(),AP6)</f>
        <v>2376.8200000000002</v>
      </c>
      <c r="AR11" s="65">
        <f>IF(AQ6="-",NA(),AQ6)</f>
        <v>2085.12</v>
      </c>
      <c r="AS11" s="65">
        <f>IF(AR6="-",NA(),AR6)</f>
        <v>24915.8</v>
      </c>
      <c r="AT11" s="65">
        <f>IF(AS6="-",NA(),AS6)</f>
        <v>2398.98</v>
      </c>
      <c r="AU11" s="65">
        <f>IF(AT6="-",NA(),AT6)</f>
        <v>9133.7099999999991</v>
      </c>
      <c r="BA11" s="64" t="s">
        <v>23</v>
      </c>
      <c r="BB11" s="65">
        <f>IF(BA6="-",NA(),BA6)</f>
        <v>0</v>
      </c>
      <c r="BC11" s="65">
        <f>IF(BB6="-",NA(),BB6)</f>
        <v>0</v>
      </c>
      <c r="BD11" s="65">
        <f>IF(BC6="-",NA(),BC6)</f>
        <v>0</v>
      </c>
      <c r="BE11" s="65">
        <f>IF(BD6="-",NA(),BD6)</f>
        <v>0</v>
      </c>
      <c r="BF11" s="65">
        <f>IF(BE6="-",NA(),BE6)</f>
        <v>0</v>
      </c>
      <c r="BL11" s="64" t="s">
        <v>23</v>
      </c>
      <c r="BM11" s="65">
        <f>IF(BL6="-",NA(),BL6)</f>
        <v>151.63</v>
      </c>
      <c r="BN11" s="65">
        <f>IF(BM6="-",NA(),BM6)</f>
        <v>137.15</v>
      </c>
      <c r="BO11" s="65">
        <f>IF(BN6="-",NA(),BN6)</f>
        <v>141.79</v>
      </c>
      <c r="BP11" s="65">
        <f>IF(BO6="-",NA(),BO6)</f>
        <v>128.66999999999999</v>
      </c>
      <c r="BQ11" s="65">
        <f>IF(BP6="-",NA(),BP6)</f>
        <v>124.06</v>
      </c>
      <c r="BW11" s="64" t="s">
        <v>23</v>
      </c>
      <c r="BX11" s="65">
        <f>IF(BW6="-",NA(),BW6)</f>
        <v>42.66</v>
      </c>
      <c r="BY11" s="65">
        <f>IF(BX6="-",NA(),BX6)</f>
        <v>44.67</v>
      </c>
      <c r="BZ11" s="65">
        <f>IF(BY6="-",NA(),BY6)</f>
        <v>44.23</v>
      </c>
      <c r="CA11" s="65">
        <f>IF(BZ6="-",NA(),BZ6)</f>
        <v>47.74</v>
      </c>
      <c r="CB11" s="65">
        <f>IF(CA6="-",NA(),CA6)</f>
        <v>48.51</v>
      </c>
      <c r="CH11" s="64" t="s">
        <v>23</v>
      </c>
      <c r="CI11" s="65">
        <f>IF(CH6="-",NA(),CH6)</f>
        <v>72.290000000000006</v>
      </c>
      <c r="CJ11" s="65">
        <f>IF(CI6="-",NA(),CI6)</f>
        <v>76.489999999999995</v>
      </c>
      <c r="CK11" s="65">
        <f>IF(CJ6="-",NA(),CJ6)</f>
        <v>77.540000000000006</v>
      </c>
      <c r="CL11" s="65">
        <f>IF(CK6="-",NA(),CK6)</f>
        <v>72.510000000000005</v>
      </c>
      <c r="CM11" s="65">
        <f>IF(CL6="-",NA(),CL6)</f>
        <v>73.17</v>
      </c>
      <c r="CS11" s="64" t="s">
        <v>23</v>
      </c>
      <c r="CT11" s="65">
        <f>IF(CS6="-",NA(),CS6)</f>
        <v>73.58</v>
      </c>
      <c r="CU11" s="65">
        <f>IF(CT6="-",NA(),CT6)</f>
        <v>81.510000000000005</v>
      </c>
      <c r="CV11" s="65">
        <f>IF(CU6="-",NA(),CU6)</f>
        <v>81.510000000000005</v>
      </c>
      <c r="CW11" s="65">
        <f>IF(CV6="-",NA(),CV6)</f>
        <v>81.510000000000005</v>
      </c>
      <c r="CX11" s="65">
        <f>IF(CW6="-",NA(),CW6)</f>
        <v>81.510000000000005</v>
      </c>
      <c r="DD11" s="64" t="s">
        <v>23</v>
      </c>
      <c r="DE11" s="65">
        <f>IF(DD6="-",NA(),DD6)</f>
        <v>48.21</v>
      </c>
      <c r="DF11" s="65">
        <f>IF(DE6="-",NA(),DE6)</f>
        <v>50.87</v>
      </c>
      <c r="DG11" s="65">
        <f>IF(DF6="-",NA(),DF6)</f>
        <v>50.87</v>
      </c>
      <c r="DH11" s="65">
        <f>IF(DG6="-",NA(),DG6)</f>
        <v>53.93</v>
      </c>
      <c r="DI11" s="65">
        <f>IF(DH6="-",NA(),DH6)</f>
        <v>56.8</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2022-01-14T04:59:15Z</cp:lastPrinted>
  <dcterms:created xsi:type="dcterms:W3CDTF">2021-12-03T08:58:46Z</dcterms:created>
  <dcterms:modified xsi:type="dcterms:W3CDTF">2022-01-14T05:00:01Z</dcterms:modified>
  <cp:category/>
</cp:coreProperties>
</file>