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3\【経営比較分析表】2020_064611_47_1718\【経営比較分析表】2020_064611_47_1718\分析欄の記載\"/>
    </mc:Choice>
  </mc:AlternateContent>
  <workbookProtection workbookAlgorithmName="SHA-512" workbookHashValue="faZMqfcdrezuEM1ge8gE3aS4LHX/YaDeOhRJ+kQjoEWpDk98Yeup4M+f4hZ0cT5OBSBSCD5GhzTRgLvFIKAf6A==" workbookSaltValue="YSi0gwIHSpm5dXnnk4W9PA==" workbookSpinCount="100000" lockStructure="1"/>
  <bookViews>
    <workbookView xWindow="0" yWindow="0" windowWidth="16392" windowHeight="5352"/>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<sst xmlns="http://schemas.openxmlformats.org/spreadsheetml/2006/main" count="236" uniqueCount="121">
  <si>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</si>
  <si>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</si>
  <si>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</si>
  <si>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</si>
  <si>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</si>
  <si>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</si>
  <si>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</si>
  <si>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</si>
  <si>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</si>
  <si>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</si>
  <si>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</si>
  <si>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</si>
  <si>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</si>
  <si>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</si>
  <si>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</si>
  <si>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</si>
  <si>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</si>
  <si>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</si>
  <si>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</si>
  <si>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</si>
  <si>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</si>
  <si>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</si>
  <si>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</si>
  <si>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</si>
  <si>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</si>
  <si>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</si>
  <si>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</si>
  <si>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</si>
  <si>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</si>
  <si>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</si>
  <si>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</si>
  <si>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</si>
  <si>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</si>
  <si>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</si>
  <si>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</si>
  <si>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</si>
  <si>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</si>
  <si>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</si>
  <si>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</si>
  <si>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</si>
  <si>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</si>
  <si>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</si>
  <si>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</si>
  <si>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</si>
  <si>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</si>
  <si>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</si>
  <si>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</si>
  <si>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</si>
  <si>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</si>
  <si>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</si>
  <si>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</si>
  <si>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</si>
  <si>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</si>
  <si>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</si>
  <si>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</si>
  <si>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</si>
  <si>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</si>
  <si>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</si>
  <si>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</si>
  <si>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</si>
  <si>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</si>
  <si>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</si>
  <si>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</si>
  <si>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</si>
  <si>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</si>
  <si>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</si>
  <si>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</si>
  <si>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</si>
  <si>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</si>
  <si>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</si>
  <si>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</si>
  <si>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</si>
  <si>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</si>
  <si>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</si>
  <si>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</si>
  <si>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</si>
  <si>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</si>
  <si>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</si>
  <si>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</si>
  <si>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</si>
  <si>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</si>
  <si>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</si>
  <si>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</si>
  <si>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</si>
  <si>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</si>
  <si>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</si>
  <si>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</si>
  <si>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</si>
  <si>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</si>
  <si>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</si>
  <si>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</si>
  <si>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</si>
  <si>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</si>
  <si>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</si>
  <si>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</si>
  <si>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</si>
  <si>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</si>
  <si>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</si>
  <si>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</si>
  <si>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</si>
  <si>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</si>
  <si>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</si>
  <si>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</si>
  <si>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</si>
  <si>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</si>
  <si>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</si>
  <si>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</si>
  <si>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</si>
  <si>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</si>
  <si>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</si>
  <si>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</si>
  <si>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</si>
  <si>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</si>
  <si>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</si>
  <si>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</si>
  <si>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</si>
  <si>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</si>
  <si>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</si>
  <si>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令和2年度より3年計画でストックマネジメント計画の策定業務に着手している。施設の点検、調査を実施し、修繕、改築計画を策定後、財政状況を見ながら計画的な更新に努めていく。</t>
    <rPh sb="1" eb="3">
      <t>レイワ</t>
    </rPh>
    <rPh sb="4" eb="6">
      <t>ネンド</t>
    </rPh>
    <rPh sb="9" eb="10">
      <t>ネン</t>
    </rPh>
    <rPh sb="10" eb="12">
      <t>ケイカク</t>
    </rPh>
    <rPh sb="23" eb="25">
      <t>ケイカク</t>
    </rPh>
    <rPh sb="26" eb="28">
      <t>サクテイ</t>
    </rPh>
    <rPh sb="28" eb="30">
      <t>ギョウム</t>
    </rPh>
    <rPh sb="31" eb="33">
      <t>チャクシュ</t>
    </rPh>
    <rPh sb="38" eb="40">
      <t>シセツ</t>
    </rPh>
    <rPh sb="41" eb="43">
      <t>テンケン</t>
    </rPh>
    <rPh sb="44" eb="46">
      <t>チョウサ</t>
    </rPh>
    <rPh sb="47" eb="49">
      <t>ジッシ</t>
    </rPh>
    <rPh sb="51" eb="53">
      <t>シュウゼン</t>
    </rPh>
    <rPh sb="54" eb="58">
      <t>カイチクケイカク</t>
    </rPh>
    <rPh sb="59" eb="61">
      <t>サクテイ</t>
    </rPh>
    <rPh sb="61" eb="62">
      <t>ゴ</t>
    </rPh>
    <rPh sb="63" eb="65">
      <t>ザイセイ</t>
    </rPh>
    <rPh sb="65" eb="67">
      <t>ジョウキョウ</t>
    </rPh>
    <rPh sb="68" eb="69">
      <t>ミ</t>
    </rPh>
    <rPh sb="72" eb="75">
      <t>ケイカクテキ</t>
    </rPh>
    <rPh sb="76" eb="78">
      <t>コウシン</t>
    </rPh>
    <rPh sb="79" eb="80">
      <t>ツト</t>
    </rPh>
    <phoneticPr fontId="4"/>
  </si>
  <si>
    <t>　収益的収支比率が100％を超え、経費回収率も100％を維持しているため、概ね健全な経営状況となっている。しかしながら有収水量と使用料収入が近年減少傾向であるため、健全な経営を維持するための対策として、汚水処理にかかる経費の見直しや、使用料収入を確保するため水洗化人口の増加に向けた対策が必要である。</t>
    <rPh sb="1" eb="4">
      <t>シュウエキテキ</t>
    </rPh>
    <rPh sb="4" eb="6">
      <t>シュウシ</t>
    </rPh>
    <rPh sb="6" eb="8">
      <t>ヒリツ</t>
    </rPh>
    <rPh sb="14" eb="15">
      <t>コ</t>
    </rPh>
    <rPh sb="17" eb="19">
      <t>ケイヒ</t>
    </rPh>
    <rPh sb="19" eb="21">
      <t>カイシュウ</t>
    </rPh>
    <rPh sb="21" eb="22">
      <t>リツ</t>
    </rPh>
    <rPh sb="28" eb="30">
      <t>イジ</t>
    </rPh>
    <rPh sb="37" eb="38">
      <t>オオム</t>
    </rPh>
    <rPh sb="39" eb="41">
      <t>ケンゼン</t>
    </rPh>
    <rPh sb="42" eb="46">
      <t>ケイエイジョウキョウ</t>
    </rPh>
    <rPh sb="59" eb="60">
      <t>ユウ</t>
    </rPh>
    <rPh sb="60" eb="61">
      <t>シュウ</t>
    </rPh>
    <rPh sb="61" eb="63">
      <t>スイリョウ</t>
    </rPh>
    <rPh sb="64" eb="69">
      <t>シヨウリョウシュウニュウ</t>
    </rPh>
    <rPh sb="70" eb="72">
      <t>キンネン</t>
    </rPh>
    <rPh sb="72" eb="74">
      <t>ゲンショウ</t>
    </rPh>
    <rPh sb="74" eb="76">
      <t>ケイコウ</t>
    </rPh>
    <rPh sb="82" eb="84">
      <t>ケンゼン</t>
    </rPh>
    <rPh sb="85" eb="87">
      <t>ケイエイ</t>
    </rPh>
    <rPh sb="88" eb="90">
      <t>イジ</t>
    </rPh>
    <rPh sb="95" eb="97">
      <t>タイサク</t>
    </rPh>
    <rPh sb="101" eb="103">
      <t>オスイ</t>
    </rPh>
    <rPh sb="103" eb="105">
      <t>ショリ</t>
    </rPh>
    <rPh sb="109" eb="111">
      <t>ケイヒ</t>
    </rPh>
    <rPh sb="112" eb="114">
      <t>ミナオ</t>
    </rPh>
    <rPh sb="117" eb="122">
      <t>シヨウリョウシュウニュウ</t>
    </rPh>
    <rPh sb="123" eb="125">
      <t>カクホ</t>
    </rPh>
    <rPh sb="138" eb="139">
      <t>ム</t>
    </rPh>
    <phoneticPr fontId="4"/>
  </si>
  <si>
    <t>①収益的収支比率については、一般会計繰入金の増により総収益が増加したため昨年度より比率が上がり、100％を上回った。
④企業債残高対事業規模比率については、右肩下がりが続いているが、類似団体と比較すると依然高い数値となっている。一部、事業を繰越しているため、企業債現在高は若干増加することになる。
⑤経費回収率については、100％を維持しており、使用料で回収すべき経費は全て使用料で賄えている。
⑥汚水処理原価については、汚水処理費が減少したため、比率としては低くなったが、類似団体と比較すると低い数値で推移している。
⑦施設利用率については、同処理場で特定環境保全公共下水道事業も処理しており、処理水量を公共分のみ計上しているため低い数値となっている。
⑧水洗化率については、水洗便所設置済人口、処理区域内人口ともに減少したが、比率としては昨年度より増加した。類似団体と比較しても高い数値となっている。</t>
    <rPh sb="53" eb="55">
      <t>ウワマワ</t>
    </rPh>
    <rPh sb="60" eb="62">
      <t>キギョウ</t>
    </rPh>
    <rPh sb="62" eb="63">
      <t>サイ</t>
    </rPh>
    <rPh sb="63" eb="65">
      <t>ザンダカ</t>
    </rPh>
    <rPh sb="65" eb="66">
      <t>タイ</t>
    </rPh>
    <rPh sb="66" eb="68">
      <t>ジギョウ</t>
    </rPh>
    <rPh sb="68" eb="70">
      <t>キボ</t>
    </rPh>
    <rPh sb="70" eb="72">
      <t>ヒリツ</t>
    </rPh>
    <rPh sb="78" eb="81">
      <t>ミギカタサ</t>
    </rPh>
    <rPh sb="84" eb="85">
      <t>ツヅ</t>
    </rPh>
    <rPh sb="91" eb="93">
      <t>ルイジ</t>
    </rPh>
    <rPh sb="93" eb="95">
      <t>ダンタイ</t>
    </rPh>
    <rPh sb="96" eb="98">
      <t>ヒカク</t>
    </rPh>
    <rPh sb="101" eb="103">
      <t>イゼン</t>
    </rPh>
    <rPh sb="103" eb="104">
      <t>タカ</t>
    </rPh>
    <rPh sb="105" eb="107">
      <t>スウチ</t>
    </rPh>
    <rPh sb="150" eb="152">
      <t>ケイヒ</t>
    </rPh>
    <rPh sb="152" eb="154">
      <t>カイシュウ</t>
    </rPh>
    <rPh sb="154" eb="155">
      <t>リツ</t>
    </rPh>
    <rPh sb="166" eb="168">
      <t>イジ</t>
    </rPh>
    <rPh sb="173" eb="176">
      <t>シヨウリョウ</t>
    </rPh>
    <rPh sb="177" eb="179">
      <t>カイシュウ</t>
    </rPh>
    <rPh sb="182" eb="184">
      <t>ケイヒ</t>
    </rPh>
    <rPh sb="185" eb="186">
      <t>スベ</t>
    </rPh>
    <rPh sb="187" eb="190">
      <t>シヨウリョウ</t>
    </rPh>
    <rPh sb="191" eb="192">
      <t>マカナ</t>
    </rPh>
    <rPh sb="199" eb="205">
      <t>オスイショリゲンカ</t>
    </rPh>
    <rPh sb="211" eb="213">
      <t>オスイ</t>
    </rPh>
    <rPh sb="213" eb="215">
      <t>ショリ</t>
    </rPh>
    <rPh sb="215" eb="216">
      <t>ヒ</t>
    </rPh>
    <rPh sb="217" eb="219">
      <t>ゲンショウ</t>
    </rPh>
    <rPh sb="224" eb="226">
      <t>ヒリツ</t>
    </rPh>
    <rPh sb="230" eb="231">
      <t>ヒク</t>
    </rPh>
    <rPh sb="237" eb="239">
      <t>ルイジ</t>
    </rPh>
    <rPh sb="239" eb="241">
      <t>ダンタイ</t>
    </rPh>
    <rPh sb="242" eb="244">
      <t>ヒカク</t>
    </rPh>
    <rPh sb="247" eb="248">
      <t>ヒク</t>
    </rPh>
    <rPh sb="249" eb="251">
      <t>スウチ</t>
    </rPh>
    <rPh sb="252" eb="254">
      <t>スイイ</t>
    </rPh>
    <rPh sb="261" eb="263">
      <t>シセツ</t>
    </rPh>
    <rPh sb="263" eb="265">
      <t>リヨウ</t>
    </rPh>
    <rPh sb="265" eb="266">
      <t>リツ</t>
    </rPh>
    <rPh sb="272" eb="273">
      <t>ドウ</t>
    </rPh>
    <rPh sb="273" eb="276">
      <t>ショリジョウ</t>
    </rPh>
    <rPh sb="277" eb="279">
      <t>トクテイ</t>
    </rPh>
    <rPh sb="279" eb="281">
      <t>カンキョウ</t>
    </rPh>
    <rPh sb="281" eb="283">
      <t>ホゼン</t>
    </rPh>
    <rPh sb="283" eb="290">
      <t>コウキョウゲスイドウジギョウ</t>
    </rPh>
    <rPh sb="291" eb="293">
      <t>ショリ</t>
    </rPh>
    <rPh sb="298" eb="300">
      <t>ショリ</t>
    </rPh>
    <rPh sb="300" eb="302">
      <t>スイリョウ</t>
    </rPh>
    <rPh sb="303" eb="305">
      <t>コウキョウ</t>
    </rPh>
    <rPh sb="305" eb="306">
      <t>ブン</t>
    </rPh>
    <rPh sb="308" eb="310">
      <t>ケイジョウ</t>
    </rPh>
    <rPh sb="316" eb="317">
      <t>ヒク</t>
    </rPh>
    <rPh sb="318" eb="320">
      <t>スウチ</t>
    </rPh>
    <rPh sb="329" eb="332">
      <t>スイセンカ</t>
    </rPh>
    <rPh sb="332" eb="333">
      <t>リツ</t>
    </rPh>
    <rPh sb="381" eb="383">
      <t>ルイジ</t>
    </rPh>
    <rPh sb="383" eb="385">
      <t>ダンタイ</t>
    </rPh>
    <rPh sb="386" eb="388">
      <t>ヒカク</t>
    </rPh>
    <rPh sb="391" eb="392">
      <t>タカ</t>
    </rPh>
    <rPh sb="393" eb="395">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</si>
</sst>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87A-4437-B2B2-D24BB056EDE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c:ext xmlns:c16="http://schemas.microsoft.com/office/drawing/2014/chart" uri="{C3380CC4-5D6E-409C-BE32-E72D297353CC}">
              <c16:uniqueId val="{00000001-B87A-4437-B2B2-D24BB056EDE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39.15</c:v>
                </c:pt>
                <c:pt idx="1">
                  <c:v>40.1</c:v>
                </c:pt>
                <c:pt idx="2">
                  <c:v>39.33</c:v>
                </c:pt>
                <c:pt idx="3">
                  <c:v>38.6</c:v>
                </c:pt>
                <c:pt idx="4">
                  <c:v>38.729999999999997</c:v>
                </c:pt>
              </c:numCache>
            </c:numRef>
          </c:val>
          <c:extLst>
            <c:ext xmlns:c16="http://schemas.microsoft.com/office/drawing/2014/chart" uri="{C3380CC4-5D6E-409C-BE32-E72D297353CC}">
              <c16:uniqueId val="{00000000-482E-4E00-BA73-5A30C92BB19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c:ext xmlns:c16="http://schemas.microsoft.com/office/drawing/2014/chart" uri="{C3380CC4-5D6E-409C-BE32-E72D297353CC}">
              <c16:uniqueId val="{00000001-482E-4E00-BA73-5A30C92BB19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80.5</c:v>
                </c:pt>
                <c:pt idx="1">
                  <c:v>81.44</c:v>
                </c:pt>
                <c:pt idx="2">
                  <c:v>82.72</c:v>
                </c:pt>
                <c:pt idx="3">
                  <c:v>84.7</c:v>
                </c:pt>
                <c:pt idx="4">
                  <c:v>85.32</c:v>
                </c:pt>
              </c:numCache>
            </c:numRef>
          </c:val>
          <c:extLst>
            <c:ext xmlns:c16="http://schemas.microsoft.com/office/drawing/2014/chart" uri="{C3380CC4-5D6E-409C-BE32-E72D297353CC}">
              <c16:uniqueId val="{00000000-282F-4EB5-AD5B-C52C895B719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c:ext xmlns:c16="http://schemas.microsoft.com/office/drawing/2014/chart" uri="{C3380CC4-5D6E-409C-BE32-E72D297353CC}">
              <c16:uniqueId val="{00000001-282F-4EB5-AD5B-C52C895B719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98.59</c:v>
                </c:pt>
                <c:pt idx="1">
                  <c:v>97.17</c:v>
                </c:pt>
                <c:pt idx="2">
                  <c:v>96.64</c:v>
                </c:pt>
                <c:pt idx="3">
                  <c:v>100.93</c:v>
                </c:pt>
                <c:pt idx="4">
                  <c:v>107.39</c:v>
                </c:pt>
              </c:numCache>
            </c:numRef>
          </c:val>
          <c:extLst>
            <c:ext xmlns:c16="http://schemas.microsoft.com/office/drawing/2014/chart" uri="{C3380CC4-5D6E-409C-BE32-E72D297353CC}">
              <c16:uniqueId val="{00000000-A752-4285-8D47-1BF36243E4A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752-4285-8D47-1BF36243E4A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4B-4824-97CF-8E5F35F586A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4B-4824-97CF-8E5F35F586A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BE-4301-82C6-F834CEB59EA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BE-4301-82C6-F834CEB59EA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FDC-4DDC-B7AD-E18D03402FB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DC-4DDC-B7AD-E18D03402FB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3F-4934-B5D8-A82CACFFB4F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3F-4934-B5D8-A82CACFFB4F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2602.4899999999998</c:v>
                </c:pt>
                <c:pt idx="1">
                  <c:v>2557.0500000000002</c:v>
                </c:pt>
                <c:pt idx="2">
                  <c:v>2354.3200000000002</c:v>
                </c:pt>
                <c:pt idx="3">
                  <c:v>2128.3000000000002</c:v>
                </c:pt>
                <c:pt idx="4">
                  <c:v>1873.41</c:v>
                </c:pt>
              </c:numCache>
            </c:numRef>
          </c:val>
          <c:extLst>
            <c:ext xmlns:c16="http://schemas.microsoft.com/office/drawing/2014/chart" uri="{C3380CC4-5D6E-409C-BE32-E72D297353CC}">
              <c16:uniqueId val="{00000000-C263-4BA1-9C39-14F77FFA28D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c:ext xmlns:c16="http://schemas.microsoft.com/office/drawing/2014/chart" uri="{C3380CC4-5D6E-409C-BE32-E72D297353CC}">
              <c16:uniqueId val="{00000001-C263-4BA1-9C39-14F77FFA28D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91</c:v>
                </c:pt>
                <c:pt idx="1">
                  <c:v>91.22</c:v>
                </c:pt>
                <c:pt idx="2">
                  <c:v>100</c:v>
                </c:pt>
                <c:pt idx="3">
                  <c:v>100</c:v>
                </c:pt>
                <c:pt idx="4">
                  <c:v>136.21</c:v>
                </c:pt>
              </c:numCache>
            </c:numRef>
          </c:val>
          <c:extLst>
            <c:ext xmlns:c16="http://schemas.microsoft.com/office/drawing/2014/chart" uri="{C3380CC4-5D6E-409C-BE32-E72D297353CC}">
              <c16:uniqueId val="{00000000-7F40-4091-AB8B-2447DFC3C78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c:ext xmlns:c16="http://schemas.microsoft.com/office/drawing/2014/chart" uri="{C3380CC4-5D6E-409C-BE32-E72D297353CC}">
              <c16:uniqueId val="{00000001-7F40-4091-AB8B-2447DFC3C78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209.41</c:v>
                </c:pt>
                <c:pt idx="1">
                  <c:v>210.07</c:v>
                </c:pt>
                <c:pt idx="2">
                  <c:v>191.54</c:v>
                </c:pt>
                <c:pt idx="3">
                  <c:v>192.34</c:v>
                </c:pt>
                <c:pt idx="4">
                  <c:v>146.35</c:v>
                </c:pt>
              </c:numCache>
            </c:numRef>
          </c:val>
          <c:extLst>
            <c:ext xmlns:c16="http://schemas.microsoft.com/office/drawing/2014/chart" uri="{C3380CC4-5D6E-409C-BE32-E72D297353CC}">
              <c16:uniqueId val="{00000000-362F-42A8-87D7-20441622141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c:ext xmlns:c16="http://schemas.microsoft.com/office/drawing/2014/chart" uri="{C3380CC4-5D6E-409C-BE32-E72D297353CC}">
              <c16:uniqueId val="{00000001-362F-42A8-87D7-20441622141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L1"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山形県　遊佐町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13396</v>
      </c>
      <c r="AM8" s="69"/>
      <c r="AN8" s="69"/>
      <c r="AO8" s="69"/>
      <c r="AP8" s="69"/>
      <c r="AQ8" s="69"/>
      <c r="AR8" s="69"/>
      <c r="AS8" s="69"/>
      <c r="AT8" s="68">
        <f>データ!T6</f>
        <v>208.39</v>
      </c>
      <c r="AU8" s="68"/>
      <c r="AV8" s="68"/>
      <c r="AW8" s="68"/>
      <c r="AX8" s="68"/>
      <c r="AY8" s="68"/>
      <c r="AZ8" s="68"/>
      <c r="BA8" s="68"/>
      <c r="BB8" s="68">
        <f>データ!U6</f>
        <v>64.28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t="str">
        <f>データ!O6</f>
        <v>該当数値なし</v>
      </c>
      <c r="J10" s="68"/>
      <c r="K10" s="68"/>
      <c r="L10" s="68"/>
      <c r="M10" s="68"/>
      <c r="N10" s="68"/>
      <c r="O10" s="68"/>
      <c r="P10" s="68">
        <f>データ!P6</f>
        <v>44.31</v>
      </c>
      <c r="Q10" s="68"/>
      <c r="R10" s="68"/>
      <c r="S10" s="68"/>
      <c r="T10" s="68"/>
      <c r="U10" s="68"/>
      <c r="V10" s="68"/>
      <c r="W10" s="68">
        <f>データ!Q6</f>
        <v>92.38</v>
      </c>
      <c r="X10" s="68"/>
      <c r="Y10" s="68"/>
      <c r="Z10" s="68"/>
      <c r="AA10" s="68"/>
      <c r="AB10" s="68"/>
      <c r="AC10" s="68"/>
      <c r="AD10" s="69">
        <f>データ!R6</f>
        <v>3740</v>
      </c>
      <c r="AE10" s="69"/>
      <c r="AF10" s="69"/>
      <c r="AG10" s="69"/>
      <c r="AH10" s="69"/>
      <c r="AI10" s="69"/>
      <c r="AJ10" s="69"/>
      <c r="AK10" s="2"/>
      <c r="AL10" s="69">
        <f>データ!V6</f>
        <v>5891</v>
      </c>
      <c r="AM10" s="69"/>
      <c r="AN10" s="69"/>
      <c r="AO10" s="69"/>
      <c r="AP10" s="69"/>
      <c r="AQ10" s="69"/>
      <c r="AR10" s="69"/>
      <c r="AS10" s="69"/>
      <c r="AT10" s="68">
        <f>データ!W6</f>
        <v>3.44</v>
      </c>
      <c r="AU10" s="68"/>
      <c r="AV10" s="68"/>
      <c r="AW10" s="68"/>
      <c r="AX10" s="68"/>
      <c r="AY10" s="68"/>
      <c r="AZ10" s="68"/>
      <c r="BA10" s="68"/>
      <c r="BB10" s="68">
        <f>データ!X6</f>
        <v>1712.5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120</v>
      </c>
      <c r="BM16" s="85"/>
      <c r="BN16" s="85"/>
      <c r="BO16" s="85"/>
      <c r="BP16" s="85"/>
      <c r="BQ16" s="85"/>
      <c r="BR16" s="85"/>
      <c r="BS16" s="85"/>
      <c r="BT16" s="85"/>
      <c r="BU16" s="85"/>
      <c r="BV16" s="85"/>
      <c r="BW16" s="85"/>
      <c r="BX16" s="85"/>
      <c r="BY16" s="85"/>
      <c r="BZ16" s="8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QTjvDGyINfi0cpIDx5jtKaKbMwU/kgomRG8LIwL86u1OBVFjCt1aDH84nNWXkVAT7l2hReFc0hCa698GZQQr1A==" saltValue="/vhE+hBtsYfQZC1kCoKiy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45:BZ46"/>
    <mergeCell ref="BL16:BZ44"/>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2020</v>
      </c>
      <c r="C6" s="33">
        <f t="shared" ref="C6:X6" si="3">C7</f>
        <v>64611</v>
      </c>
      <c r="D6" s="33">
        <f t="shared" si="3"/>
        <v>47</v>
      </c>
      <c r="E6" s="33">
        <f t="shared" si="3"/>
        <v>17</v>
      </c>
      <c r="F6" s="33">
        <f t="shared" si="3"/>
        <v>1</v>
      </c>
      <c r="G6" s="33">
        <f t="shared" si="3"/>
        <v>0</v>
      </c>
      <c r="H6" s="33" t="str">
        <f t="shared" si="3"/>
        <v>山形県　遊佐町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44.31</v>
      </c>
      <c r="Q6" s="34">
        <f t="shared" si="3"/>
        <v>92.38</v>
      </c>
      <c r="R6" s="34">
        <f t="shared" si="3"/>
        <v>3740</v>
      </c>
      <c r="S6" s="34">
        <f t="shared" si="3"/>
        <v>13396</v>
      </c>
      <c r="T6" s="34">
        <f t="shared" si="3"/>
        <v>208.39</v>
      </c>
      <c r="U6" s="34">
        <f t="shared" si="3"/>
        <v>64.28</v>
      </c>
      <c r="V6" s="34">
        <f t="shared" si="3"/>
        <v>5891</v>
      </c>
      <c r="W6" s="34">
        <f t="shared" si="3"/>
        <v>3.44</v>
      </c>
      <c r="X6" s="34">
        <f t="shared" si="3"/>
        <v>1712.5</v>
      </c>
      <c r="Y6" s="35">
        <f>IF(Y7="",NA(),Y7)</f>
        <v>98.59</v>
      </c>
      <c r="Z6" s="35">
        <f t="shared" ref="Z6:AH6" si="4">IF(Z7="",NA(),Z7)</f>
        <v>97.17</v>
      </c>
      <c r="AA6" s="35">
        <f t="shared" si="4"/>
        <v>96.64</v>
      </c>
      <c r="AB6" s="35">
        <f t="shared" si="4"/>
        <v>100.93</v>
      </c>
      <c r="AC6" s="35">
        <f t="shared" si="4"/>
        <v>107.39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2602.4899999999998</v>
      </c>
      <c r="BG6" s="35">
        <f t="shared" ref="BG6:BO6" si="7">IF(BG7="",NA(),BG7)</f>
        <v>2557.0500000000002</v>
      </c>
      <c r="BH6" s="35">
        <f t="shared" si="7"/>
        <v>2354.3200000000002</v>
      </c>
      <c r="BI6" s="35">
        <f t="shared" si="7"/>
        <v>2128.3000000000002</v>
      </c>
      <c r="BJ6" s="35">
        <f t="shared" si="7"/>
        <v>1873.41</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91</v>
      </c>
      <c r="BR6" s="35">
        <f t="shared" ref="BR6:BZ6" si="8">IF(BR7="",NA(),BR7)</f>
        <v>91.22</v>
      </c>
      <c r="BS6" s="35">
        <f t="shared" si="8"/>
        <v>100</v>
      </c>
      <c r="BT6" s="35">
        <f t="shared" si="8"/>
        <v>100</v>
      </c>
      <c r="BU6" s="35">
        <f t="shared" si="8"/>
        <v>136.21</v>
      </c>
      <c r="BV6" s="35">
        <f t="shared" si="8"/>
        <v>74.040000000000006</v>
      </c>
      <c r="BW6" s="35">
        <f t="shared" si="8"/>
        <v>80.58</v>
      </c>
      <c r="BX6" s="35">
        <f t="shared" si="8"/>
        <v>78.92</v>
      </c>
      <c r="BY6" s="35">
        <f t="shared" si="8"/>
        <v>74.17</v>
      </c>
      <c r="BZ6" s="35">
        <f t="shared" si="8"/>
        <v>79.77</v>
      </c>
      <c r="CA6" s="34" t="str">
        <f>IF(CA7="","",IF(CA7="-","【-】","【"&amp;SUBSTITUTE(TEXT(CA7,"#,##0.00"),"-","△")&amp;"】"))</f>
        <v>【98.96】</v>
      </c>
      <c r="CB6" s="35">
        <f>IF(CB7="",NA(),CB7)</f>
        <v>209.41</v>
      </c>
      <c r="CC6" s="35">
        <f t="shared" ref="CC6:CK6" si="9">IF(CC7="",NA(),CC7)</f>
        <v>210.07</v>
      </c>
      <c r="CD6" s="35">
        <f t="shared" si="9"/>
        <v>191.54</v>
      </c>
      <c r="CE6" s="35">
        <f t="shared" si="9"/>
        <v>192.34</v>
      </c>
      <c r="CF6" s="35">
        <f t="shared" si="9"/>
        <v>146.35</v>
      </c>
      <c r="CG6" s="35">
        <f t="shared" si="9"/>
        <v>235.61</v>
      </c>
      <c r="CH6" s="35">
        <f t="shared" si="9"/>
        <v>216.21</v>
      </c>
      <c r="CI6" s="35">
        <f t="shared" si="9"/>
        <v>220.31</v>
      </c>
      <c r="CJ6" s="35">
        <f t="shared" si="9"/>
        <v>230.95</v>
      </c>
      <c r="CK6" s="35">
        <f t="shared" si="9"/>
        <v>214.56</v>
      </c>
      <c r="CL6" s="34" t="str">
        <f>IF(CL7="","",IF(CL7="-","【-】","【"&amp;SUBSTITUTE(TEXT(CL7,"#,##0.00"),"-","△")&amp;"】"))</f>
        <v>【134.52】</v>
      </c>
      <c r="CM6" s="35">
        <f>IF(CM7="",NA(),CM7)</f>
        <v>39.15</v>
      </c>
      <c r="CN6" s="35">
        <f t="shared" ref="CN6:CV6" si="10">IF(CN7="",NA(),CN7)</f>
        <v>40.1</v>
      </c>
      <c r="CO6" s="35">
        <f t="shared" si="10"/>
        <v>39.33</v>
      </c>
      <c r="CP6" s="35">
        <f t="shared" si="10"/>
        <v>38.6</v>
      </c>
      <c r="CQ6" s="35">
        <f t="shared" si="10"/>
        <v>38.729999999999997</v>
      </c>
      <c r="CR6" s="35">
        <f t="shared" si="10"/>
        <v>49.25</v>
      </c>
      <c r="CS6" s="35">
        <f t="shared" si="10"/>
        <v>50.24</v>
      </c>
      <c r="CT6" s="35">
        <f t="shared" si="10"/>
        <v>49.68</v>
      </c>
      <c r="CU6" s="35">
        <f t="shared" si="10"/>
        <v>49.27</v>
      </c>
      <c r="CV6" s="35">
        <f t="shared" si="10"/>
        <v>49.47</v>
      </c>
      <c r="CW6" s="34" t="str">
        <f>IF(CW7="","",IF(CW7="-","【-】","【"&amp;SUBSTITUTE(TEXT(CW7,"#,##0.00"),"-","△")&amp;"】"))</f>
        <v>【59.57】</v>
      </c>
      <c r="CX6" s="35">
        <f>IF(CX7="",NA(),CX7)</f>
        <v>80.5</v>
      </c>
      <c r="CY6" s="35">
        <f t="shared" ref="CY6:DG6" si="11">IF(CY7="",NA(),CY7)</f>
        <v>81.44</v>
      </c>
      <c r="CZ6" s="35">
        <f t="shared" si="11"/>
        <v>82.72</v>
      </c>
      <c r="DA6" s="35">
        <f t="shared" si="11"/>
        <v>84.7</v>
      </c>
      <c r="DB6" s="35">
        <f t="shared" si="11"/>
        <v>85.32</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2">
      <c r="A7" s="28"/>
      <c r="B7" s="37">
        <v>2020</v>
      </c>
      <c r="C7" s="37">
        <v>64611</v>
      </c>
      <c r="D7" s="37">
        <v>47</v>
      </c>
      <c r="E7" s="37">
        <v>17</v>
      </c>
      <c r="F7" s="37">
        <v>1</v>
      </c>
      <c r="G7" s="37">
        <v>0</v>
      </c>
      <c r="H7" s="37" t="s">
        <v>98</v>
      </c>
      <c r="I7" s="37" t="s">
        <v>99</v>
      </c>
      <c r="J7" s="37" t="s">
        <v>100</v>
      </c>
      <c r="K7" s="37" t="s">
        <v>101</v>
      </c>
      <c r="L7" s="37" t="s">
        <v>102</v>
      </c>
      <c r="M7" s="37" t="s">
        <v>103</v>
      </c>
      <c r="N7" s="38" t="s">
        <v>104</v>
      </c>
      <c r="O7" s="38" t="s">
        <v>105</v>
      </c>
      <c r="P7" s="38">
        <v>44.31</v>
      </c>
      <c r="Q7" s="38">
        <v>92.38</v>
      </c>
      <c r="R7" s="38">
        <v>3740</v>
      </c>
      <c r="S7" s="38">
        <v>13396</v>
      </c>
      <c r="T7" s="38">
        <v>208.39</v>
      </c>
      <c r="U7" s="38">
        <v>64.28</v>
      </c>
      <c r="V7" s="38">
        <v>5891</v>
      </c>
      <c r="W7" s="38">
        <v>3.44</v>
      </c>
      <c r="X7" s="38">
        <v>1712.5</v>
      </c>
      <c r="Y7" s="38">
        <v>98.59</v>
      </c>
      <c r="Z7" s="38">
        <v>97.17</v>
      </c>
      <c r="AA7" s="38">
        <v>96.64</v>
      </c>
      <c r="AB7" s="38">
        <v>100.93</v>
      </c>
      <c r="AC7" s="38">
        <v>107.39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2602.4899999999998</v>
      </c>
      <c r="BG7" s="38">
        <v>2557.0500000000002</v>
      </c>
      <c r="BH7" s="38">
        <v>2354.3200000000002</v>
      </c>
      <c r="BI7" s="38">
        <v>2128.3000000000002</v>
      </c>
      <c r="BJ7" s="38">
        <v>1873.41</v>
      </c>
      <c r="BK7" s="38">
        <v>1047.6500000000001</v>
      </c>
      <c r="BL7" s="38">
        <v>1124.26</v>
      </c>
      <c r="BM7" s="38">
        <v>1048.23</v>
      </c>
      <c r="BN7" s="38">
        <v>1130.42</v>
      </c>
      <c r="BO7" s="38">
        <v>1245.0999999999999</v>
      </c>
      <c r="BP7" s="38">
        <v>705.21</v>
      </c>
      <c r="BQ7" s="38">
        <v>91</v>
      </c>
      <c r="BR7" s="38">
        <v>91.22</v>
      </c>
      <c r="BS7" s="38">
        <v>100</v>
      </c>
      <c r="BT7" s="38">
        <v>100</v>
      </c>
      <c r="BU7" s="38">
        <v>136.21</v>
      </c>
      <c r="BV7" s="38">
        <v>74.040000000000006</v>
      </c>
      <c r="BW7" s="38">
        <v>80.58</v>
      </c>
      <c r="BX7" s="38">
        <v>78.92</v>
      </c>
      <c r="BY7" s="38">
        <v>74.17</v>
      </c>
      <c r="BZ7" s="38">
        <v>79.77</v>
      </c>
      <c r="CA7" s="38">
        <v>98.96</v>
      </c>
      <c r="CB7" s="38">
        <v>209.41</v>
      </c>
      <c r="CC7" s="38">
        <v>210.07</v>
      </c>
      <c r="CD7" s="38">
        <v>191.54</v>
      </c>
      <c r="CE7" s="38">
        <v>192.34</v>
      </c>
      <c r="CF7" s="38">
        <v>146.35</v>
      </c>
      <c r="CG7" s="38">
        <v>235.61</v>
      </c>
      <c r="CH7" s="38">
        <v>216.21</v>
      </c>
      <c r="CI7" s="38">
        <v>220.31</v>
      </c>
      <c r="CJ7" s="38">
        <v>230.95</v>
      </c>
      <c r="CK7" s="38">
        <v>214.56</v>
      </c>
      <c r="CL7" s="38">
        <v>134.52000000000001</v>
      </c>
      <c r="CM7" s="38">
        <v>39.15</v>
      </c>
      <c r="CN7" s="38">
        <v>40.1</v>
      </c>
      <c r="CO7" s="38">
        <v>39.33</v>
      </c>
      <c r="CP7" s="38">
        <v>38.6</v>
      </c>
      <c r="CQ7" s="38">
        <v>38.729999999999997</v>
      </c>
      <c r="CR7" s="38">
        <v>49.25</v>
      </c>
      <c r="CS7" s="38">
        <v>50.24</v>
      </c>
      <c r="CT7" s="38">
        <v>49.68</v>
      </c>
      <c r="CU7" s="38">
        <v>49.27</v>
      </c>
      <c r="CV7" s="38">
        <v>49.47</v>
      </c>
      <c r="CW7" s="38">
        <v>59.57</v>
      </c>
      <c r="CX7" s="38">
        <v>80.5</v>
      </c>
      <c r="CY7" s="38">
        <v>81.44</v>
      </c>
      <c r="CZ7" s="38">
        <v>82.72</v>
      </c>
      <c r="DA7" s="38">
        <v>84.7</v>
      </c>
      <c r="DB7" s="38">
        <v>85.32</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2">
      <c r="B11">
        <v>4</v>
      </c>
      <c r="C11">
        <v>3</v>
      </c>
      <c r="D11">
        <v>2</v>
      </c>
      <c r="E11">
        <v>1</v>
      </c>
      <c r="F11">
        <v>0</v>
      </c>
      <c r="G11" t="s">
        <v>111</v>
      </c>
    </row>
    <row r="12" spans="1:145" x14ac:dyDescent="0.2">
      <c r="B12">
        <v>1</v>
      </c>
      <c r="C12">
        <v>1</v>
      </c>
      <c r="D12">
        <v>1</v>
      </c>
      <c r="E12">
        <v>1</v>
      </c>
      <c r="F12">
        <v>2</v>
      </c>
      <c r="G12" t="s">
        <v>112</v>
      </c>
    </row>
    <row r="13" spans="1:145" x14ac:dyDescent="0.2">
      <c r="B13" t="s">
        <v>113</v>
      </c>
      <c r="C13" t="s">
        <v>113</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2021-12-03T07:43:48Z</dcterms:created>
  <dcterms:modified xsi:type="dcterms:W3CDTF">2022-01-09T07:49:33Z</dcterms:modified>
  <cp:category/>
</cp:coreProperties>
</file>