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0.0.61.200\各課共通\環境整備課\環境下水道係\000.新テラ\01調査報告関係\☆彡決算統計\経営比較分析\【経営比較分析表】2020_063614_47_1718\"/>
    </mc:Choice>
  </mc:AlternateContent>
  <xr:revisionPtr revIDLastSave="0" documentId="13_ncr:1_{8F81B583-0A05-4984-BD80-09FD25DCD881}" xr6:coauthVersionLast="43" xr6:coauthVersionMax="43" xr10:uidLastSave="{00000000-0000-0000-0000-000000000000}"/>
  <workbookProtection workbookAlgorithmName="SHA-512" workbookHashValue="193jUa/Kc/VWXS2NbyE08Izu8syLpv+OC3jdG17qTKzVJdZpGD4/hSKd0KBvMf5qTtZgAUU2jSOBXJijaNSNkQ==" workbookSaltValue="17aSeWQyXQrYqcewDCKhcg==" workbookSpinCount="100000" lockStructure="1"/>
  <bookViews>
    <workbookView xWindow="-120" yWindow="-120" windowWidth="29040" windowHeight="1779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BB10" i="4"/>
  <c r="AL10" i="4"/>
  <c r="AD10" i="4"/>
  <c r="P10" i="4"/>
  <c r="B10" i="4"/>
  <c r="AT8" i="4"/>
  <c r="AD8" i="4"/>
  <c r="W8" i="4"/>
  <c r="I8" i="4"/>
  <c r="B6"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<sst xmlns="http://schemas.openxmlformats.org/spreadsheetml/2006/main" count="236" uniqueCount="121">
  <si>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</si>
  <si>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</si>
  <si>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</si>
  <si>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</si>
  <si>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</si>
  <si>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</si>
  <si>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</si>
  <si>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</si>
  <si>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</si>
  <si>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</si>
  <si>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</si>
  <si>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</si>
  <si>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</si>
  <si>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</si>
  <si>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</si>
  <si>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</si>
  <si>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</si>
  <si>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</si>
  <si>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</si>
  <si>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</si>
  <si>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</si>
  <si>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</si>
  <si>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</si>
  <si>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</si>
  <si>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</si>
  <si>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</si>
  <si>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</si>
  <si>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</si>
  <si>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</si>
  <si>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</si>
  <si>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</si>
  <si>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</si>
  <si>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</si>
  <si>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</si>
  <si>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</si>
  <si>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</si>
  <si>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</si>
  <si>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</si>
  <si>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</si>
  <si>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</si>
  <si>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</si>
  <si>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</si>
  <si>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</si>
  <si>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</si>
  <si>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</si>
  <si>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</si>
  <si>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</si>
  <si>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</si>
  <si>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</si>
  <si>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</si>
  <si>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</si>
  <si>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</si>
  <si>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</si>
  <si>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</si>
  <si>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</si>
  <si>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</si>
  <si>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</si>
  <si>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</si>
  <si>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</si>
  <si>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</si>
  <si>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</si>
  <si>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</si>
  <si>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</si>
  <si>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</si>
  <si>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</si>
  <si>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</si>
  <si>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</si>
  <si>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</si>
  <si>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</si>
  <si>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</si>
  <si>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</si>
  <si>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</si>
  <si>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</si>
  <si>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</si>
  <si>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</si>
  <si>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</si>
  <si>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</si>
  <si>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</si>
  <si>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</si>
  <si>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</si>
  <si>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</si>
  <si>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</si>
  <si>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</si>
  <si>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</si>
  <si>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</si>
  <si>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</si>
  <si>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</si>
  <si>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</si>
  <si>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</si>
  <si>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</si>
  <si>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</si>
  <si>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</si>
  <si>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</si>
  <si>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</si>
  <si>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</si>
  <si>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</si>
  <si>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</si>
  <si>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</si>
  <si>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</si>
  <si>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</si>
  <si>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</si>
  <si>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</si>
  <si>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</si>
  <si>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</si>
  <si>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</si>
  <si>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</si>
  <si>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</si>
  <si>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</si>
  <si>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</si>
  <si>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</si>
  <si>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</si>
  <si>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</si>
  <si>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</si>
  <si>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</si>
  <si>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</si>
  <si>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</si>
  <si>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</si>
  <si>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</si>
  <si>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公共下水道会計は、現行料金収入だけでは維持管理費用の財源が不足するため、一般会計からの繰入金を充てている状況である。
　令和元年10月に使用料の見直しを行ったことにより、収益的収支比率及び経費回収率共に改善が見られたが、今後も収益増加のため、公共下水道への加入促進とともに、使用料を段階的に適正水準となるよう改定を実施し、併せて収納対策を講じていく必要がある。
　</t>
    <rPh sb="1" eb="3">
      <t>コウキョウ</t>
    </rPh>
    <rPh sb="3" eb="4">
      <t>シタ</t>
    </rPh>
    <rPh sb="61" eb="63">
      <t>レイワ</t>
    </rPh>
    <rPh sb="63" eb="65">
      <t>ガンネン</t>
    </rPh>
    <rPh sb="67" eb="68">
      <t>ガツ</t>
    </rPh>
    <rPh sb="69" eb="72">
      <t>シヨウリョウ</t>
    </rPh>
    <rPh sb="73" eb="75">
      <t>ミナオ</t>
    </rPh>
    <rPh sb="77" eb="78">
      <t>オコナ</t>
    </rPh>
    <rPh sb="102" eb="104">
      <t>カイゼン</t>
    </rPh>
    <rPh sb="105" eb="106">
      <t>ミ</t>
    </rPh>
    <rPh sb="111" eb="113">
      <t>コンゴ</t>
    </rPh>
    <rPh sb="142" eb="145">
      <t>ダンカイテキ</t>
    </rPh>
    <rPh sb="158" eb="160">
      <t>ジッシ</t>
    </rPh>
    <rPh sb="162" eb="163">
      <t>アワ</t>
    </rPh>
    <phoneticPr fontId="4"/>
  </si>
  <si>
    <t>　公共下水道処理施設は、平成13年度末に供用開始されたため老朽化の進行度は低い。
　しかし、マンホールや管渠の耐震化等が必要であるため、ストックマネジメント計画の改定にあわせて施設の機能診断を実施し、施設の更新計画を作成する必要がある。
　処理場については、電機設備の耐用年数を経過したものを優先的に、現行の下水道ストックマネジメント計画に基づき更新していく必要がある。</t>
    <rPh sb="134" eb="136">
      <t>タイヨウ</t>
    </rPh>
    <rPh sb="136" eb="138">
      <t>ネンスウ</t>
    </rPh>
    <rPh sb="139" eb="141">
      <t>ケイカ</t>
    </rPh>
    <rPh sb="146" eb="149">
      <t>ユウセンテキ</t>
    </rPh>
    <phoneticPr fontId="4"/>
  </si>
  <si>
    <t>　公共下水道事業は、平成13年度の供用開始から令和２年度で19年が経過し、将来的に施設設備の老朽化が進み、維持経費が増加する傾向にある。
　今後、下水道ストックマネジメント支援制度を活用し、財政的支援を受けて長寿命化対策を講じることで、施設の適正な管理と維持経費の抑制を検討していく。
　さらに、平成30年度に経営戦略を策定し、中長期的な経営分析を基に、令和元年10月から段階的に適正な料金水準に改定を実施する。併せて、下水道への加入促進を行い収益増加を図っていく。</t>
    <rPh sb="23" eb="25">
      <t>レイワ</t>
    </rPh>
    <rPh sb="37" eb="40">
      <t>ショウライテキ</t>
    </rPh>
    <rPh sb="132" eb="134">
      <t>ヨクセイ</t>
    </rPh>
    <rPh sb="177" eb="179">
      <t>レイワ</t>
    </rPh>
    <rPh sb="179" eb="181">
      <t>ガンネン</t>
    </rPh>
    <rPh sb="183" eb="184">
      <t>ガツ</t>
    </rPh>
    <rPh sb="201" eb="203">
      <t>ジッシ</t>
    </rPh>
    <rPh sb="206" eb="207">
      <t>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</si>
</sst>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48A-4A24-AB5A-ACAC695BF61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0.13</c:v>
                </c:pt>
                <c:pt idx="2">
                  <c:v>0.12</c:v>
                </c:pt>
                <c:pt idx="3">
                  <c:v>0.1</c:v>
                </c:pt>
                <c:pt idx="4">
                  <c:v>0.32</c:v>
                </c:pt>
              </c:numCache>
            </c:numRef>
          </c:val>
          <c:smooth val="0"/>
          <c:extLst>
            <c:ext xmlns:c16="http://schemas.microsoft.com/office/drawing/2014/chart" uri="{C3380CC4-5D6E-409C-BE32-E72D297353CC}">
              <c16:uniqueId val="{00000001-A48A-4A24-AB5A-ACAC695BF61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35.54</c:v>
                </c:pt>
                <c:pt idx="1">
                  <c:v>35.729999999999997</c:v>
                </c:pt>
                <c:pt idx="2">
                  <c:v>46.25</c:v>
                </c:pt>
                <c:pt idx="3">
                  <c:v>45.42</c:v>
                </c:pt>
                <c:pt idx="4">
                  <c:v>44.75</c:v>
                </c:pt>
              </c:numCache>
            </c:numRef>
          </c:val>
          <c:extLst>
            <c:ext xmlns:c16="http://schemas.microsoft.com/office/drawing/2014/chart" uri="{C3380CC4-5D6E-409C-BE32-E72D297353CC}">
              <c16:uniqueId val="{00000000-0D46-4F14-8CFA-090DE5E2672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50.24</c:v>
                </c:pt>
                <c:pt idx="2">
                  <c:v>49.68</c:v>
                </c:pt>
                <c:pt idx="3">
                  <c:v>49.27</c:v>
                </c:pt>
                <c:pt idx="4">
                  <c:v>49.47</c:v>
                </c:pt>
              </c:numCache>
            </c:numRef>
          </c:val>
          <c:smooth val="0"/>
          <c:extLst>
            <c:ext xmlns:c16="http://schemas.microsoft.com/office/drawing/2014/chart" uri="{C3380CC4-5D6E-409C-BE32-E72D297353CC}">
              <c16:uniqueId val="{00000001-0D46-4F14-8CFA-090DE5E2672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81.64</c:v>
                </c:pt>
                <c:pt idx="1">
                  <c:v>82.77</c:v>
                </c:pt>
                <c:pt idx="2">
                  <c:v>84.56</c:v>
                </c:pt>
                <c:pt idx="3">
                  <c:v>85.06</c:v>
                </c:pt>
                <c:pt idx="4">
                  <c:v>86.54</c:v>
                </c:pt>
              </c:numCache>
            </c:numRef>
          </c:val>
          <c:extLst>
            <c:ext xmlns:c16="http://schemas.microsoft.com/office/drawing/2014/chart" uri="{C3380CC4-5D6E-409C-BE32-E72D297353CC}">
              <c16:uniqueId val="{00000000-6AFC-4C0F-ABF2-3437826F231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84.17</c:v>
                </c:pt>
                <c:pt idx="2">
                  <c:v>83.35</c:v>
                </c:pt>
                <c:pt idx="3">
                  <c:v>83.16</c:v>
                </c:pt>
                <c:pt idx="4">
                  <c:v>82.06</c:v>
                </c:pt>
              </c:numCache>
            </c:numRef>
          </c:val>
          <c:smooth val="0"/>
          <c:extLst>
            <c:ext xmlns:c16="http://schemas.microsoft.com/office/drawing/2014/chart" uri="{C3380CC4-5D6E-409C-BE32-E72D297353CC}">
              <c16:uniqueId val="{00000001-6AFC-4C0F-ABF2-3437826F231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75.77</c:v>
                </c:pt>
                <c:pt idx="1">
                  <c:v>79.97</c:v>
                </c:pt>
                <c:pt idx="2">
                  <c:v>80.650000000000006</c:v>
                </c:pt>
                <c:pt idx="3">
                  <c:v>76.680000000000007</c:v>
                </c:pt>
                <c:pt idx="4">
                  <c:v>83.12</c:v>
                </c:pt>
              </c:numCache>
            </c:numRef>
          </c:val>
          <c:extLst>
            <c:ext xmlns:c16="http://schemas.microsoft.com/office/drawing/2014/chart" uri="{C3380CC4-5D6E-409C-BE32-E72D297353CC}">
              <c16:uniqueId val="{00000000-548D-4C98-A0AF-5AE61674AA0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8D-4C98-A0AF-5AE61674AA0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B1-499E-83EB-9DC214B8443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B1-499E-83EB-9DC214B8443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8CF-4B51-9925-4741AA5A3F9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CF-4B51-9925-4741AA5A3F9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96-4C4A-AC3C-D40CB03B79D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96-4C4A-AC3C-D40CB03B79D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66-4EA0-B2E4-A2284EE86F2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66-4EA0-B2E4-A2284EE86F2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1372.95</c:v>
                </c:pt>
                <c:pt idx="1">
                  <c:v>1303.33</c:v>
                </c:pt>
                <c:pt idx="2">
                  <c:v>1229.68</c:v>
                </c:pt>
                <c:pt idx="3">
                  <c:v>1112.3800000000001</c:v>
                </c:pt>
                <c:pt idx="4">
                  <c:v>902.3</c:v>
                </c:pt>
              </c:numCache>
            </c:numRef>
          </c:val>
          <c:extLst>
            <c:ext xmlns:c16="http://schemas.microsoft.com/office/drawing/2014/chart" uri="{C3380CC4-5D6E-409C-BE32-E72D297353CC}">
              <c16:uniqueId val="{00000000-DBDB-4C6C-9863-614F6969946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1124.26</c:v>
                </c:pt>
                <c:pt idx="2">
                  <c:v>1048.23</c:v>
                </c:pt>
                <c:pt idx="3">
                  <c:v>1130.42</c:v>
                </c:pt>
                <c:pt idx="4">
                  <c:v>1245.0999999999999</c:v>
                </c:pt>
              </c:numCache>
            </c:numRef>
          </c:val>
          <c:smooth val="0"/>
          <c:extLst>
            <c:ext xmlns:c16="http://schemas.microsoft.com/office/drawing/2014/chart" uri="{C3380CC4-5D6E-409C-BE32-E72D297353CC}">
              <c16:uniqueId val="{00000001-DBDB-4C6C-9863-614F6969946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54.59</c:v>
                </c:pt>
                <c:pt idx="1">
                  <c:v>58.05</c:v>
                </c:pt>
                <c:pt idx="2">
                  <c:v>53.73</c:v>
                </c:pt>
                <c:pt idx="3">
                  <c:v>67.98</c:v>
                </c:pt>
                <c:pt idx="4">
                  <c:v>94.18</c:v>
                </c:pt>
              </c:numCache>
            </c:numRef>
          </c:val>
          <c:extLst>
            <c:ext xmlns:c16="http://schemas.microsoft.com/office/drawing/2014/chart" uri="{C3380CC4-5D6E-409C-BE32-E72D297353CC}">
              <c16:uniqueId val="{00000000-AA3D-4D55-AF0F-F0615E984EA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80.58</c:v>
                </c:pt>
                <c:pt idx="2">
                  <c:v>78.92</c:v>
                </c:pt>
                <c:pt idx="3">
                  <c:v>74.17</c:v>
                </c:pt>
                <c:pt idx="4">
                  <c:v>79.77</c:v>
                </c:pt>
              </c:numCache>
            </c:numRef>
          </c:val>
          <c:smooth val="0"/>
          <c:extLst>
            <c:ext xmlns:c16="http://schemas.microsoft.com/office/drawing/2014/chart" uri="{C3380CC4-5D6E-409C-BE32-E72D297353CC}">
              <c16:uniqueId val="{00000001-AA3D-4D55-AF0F-F0615E984EA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222.88</c:v>
                </c:pt>
                <c:pt idx="1">
                  <c:v>204.7</c:v>
                </c:pt>
                <c:pt idx="2">
                  <c:v>229.17</c:v>
                </c:pt>
                <c:pt idx="3">
                  <c:v>196.02</c:v>
                </c:pt>
                <c:pt idx="4">
                  <c:v>160.47999999999999</c:v>
                </c:pt>
              </c:numCache>
            </c:numRef>
          </c:val>
          <c:extLst>
            <c:ext xmlns:c16="http://schemas.microsoft.com/office/drawing/2014/chart" uri="{C3380CC4-5D6E-409C-BE32-E72D297353CC}">
              <c16:uniqueId val="{00000000-AD1E-4E96-A1AD-7AAA884ED0B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216.21</c:v>
                </c:pt>
                <c:pt idx="2">
                  <c:v>220.31</c:v>
                </c:pt>
                <c:pt idx="3">
                  <c:v>230.95</c:v>
                </c:pt>
                <c:pt idx="4">
                  <c:v>214.56</c:v>
                </c:pt>
              </c:numCache>
            </c:numRef>
          </c:val>
          <c:smooth val="0"/>
          <c:extLst>
            <c:ext xmlns:c16="http://schemas.microsoft.com/office/drawing/2014/chart" uri="{C3380CC4-5D6E-409C-BE32-E72D297353CC}">
              <c16:uniqueId val="{00000001-AD1E-4E96-A1AD-7AAA884ED0B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6" zoomScale="85" zoomScaleNormal="85"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金山町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5264</v>
      </c>
      <c r="AM8" s="51"/>
      <c r="AN8" s="51"/>
      <c r="AO8" s="51"/>
      <c r="AP8" s="51"/>
      <c r="AQ8" s="51"/>
      <c r="AR8" s="51"/>
      <c r="AS8" s="51"/>
      <c r="AT8" s="46">
        <f>データ!T6</f>
        <v>161.66999999999999</v>
      </c>
      <c r="AU8" s="46"/>
      <c r="AV8" s="46"/>
      <c r="AW8" s="46"/>
      <c r="AX8" s="46"/>
      <c r="AY8" s="46"/>
      <c r="AZ8" s="46"/>
      <c r="BA8" s="46"/>
      <c r="BB8" s="46">
        <f>データ!U6</f>
        <v>32.56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39.69</v>
      </c>
      <c r="Q10" s="46"/>
      <c r="R10" s="46"/>
      <c r="S10" s="46"/>
      <c r="T10" s="46"/>
      <c r="U10" s="46"/>
      <c r="V10" s="46"/>
      <c r="W10" s="46">
        <f>データ!Q6</f>
        <v>96.7</v>
      </c>
      <c r="X10" s="46"/>
      <c r="Y10" s="46"/>
      <c r="Z10" s="46"/>
      <c r="AA10" s="46"/>
      <c r="AB10" s="46"/>
      <c r="AC10" s="46"/>
      <c r="AD10" s="51">
        <f>データ!R6</f>
        <v>3740</v>
      </c>
      <c r="AE10" s="51"/>
      <c r="AF10" s="51"/>
      <c r="AG10" s="51"/>
      <c r="AH10" s="51"/>
      <c r="AI10" s="51"/>
      <c r="AJ10" s="51"/>
      <c r="AK10" s="2"/>
      <c r="AL10" s="51">
        <f>データ!V6</f>
        <v>2066</v>
      </c>
      <c r="AM10" s="51"/>
      <c r="AN10" s="51"/>
      <c r="AO10" s="51"/>
      <c r="AP10" s="51"/>
      <c r="AQ10" s="51"/>
      <c r="AR10" s="51"/>
      <c r="AS10" s="51"/>
      <c r="AT10" s="46">
        <f>データ!W6</f>
        <v>0.9</v>
      </c>
      <c r="AU10" s="46"/>
      <c r="AV10" s="46"/>
      <c r="AW10" s="46"/>
      <c r="AX10" s="46"/>
      <c r="AY10" s="46"/>
      <c r="AZ10" s="46"/>
      <c r="BA10" s="46"/>
      <c r="BB10" s="46">
        <f>データ!X6</f>
        <v>2295.56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120</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RnlKfkbvGRinSKQFRYa6SiX9Nuna7aHW7Pn+S7CcY4WlOwZgm7tM96HGSkFZNda2hXeaPLavSfqjfbPFmjjd0A==" saltValue="dSgXte941CnUPgt0IJf6F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63614</v>
      </c>
      <c r="D6" s="33">
        <f t="shared" si="3"/>
        <v>47</v>
      </c>
      <c r="E6" s="33">
        <f t="shared" si="3"/>
        <v>17</v>
      </c>
      <c r="F6" s="33">
        <f t="shared" si="3"/>
        <v>1</v>
      </c>
      <c r="G6" s="33">
        <f t="shared" si="3"/>
        <v>0</v>
      </c>
      <c r="H6" s="33" t="str">
        <f t="shared" si="3"/>
        <v>山形県　金山町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39.69</v>
      </c>
      <c r="Q6" s="34">
        <f t="shared" si="3"/>
        <v>96.7</v>
      </c>
      <c r="R6" s="34">
        <f t="shared" si="3"/>
        <v>3740</v>
      </c>
      <c r="S6" s="34">
        <f t="shared" si="3"/>
        <v>5264</v>
      </c>
      <c r="T6" s="34">
        <f t="shared" si="3"/>
        <v>161.66999999999999</v>
      </c>
      <c r="U6" s="34">
        <f t="shared" si="3"/>
        <v>32.56</v>
      </c>
      <c r="V6" s="34">
        <f t="shared" si="3"/>
        <v>2066</v>
      </c>
      <c r="W6" s="34">
        <f t="shared" si="3"/>
        <v>0.9</v>
      </c>
      <c r="X6" s="34">
        <f t="shared" si="3"/>
        <v>2295.56</v>
      </c>
      <c r="Y6" s="35">
        <f>IF(Y7="",NA(),Y7)</f>
        <v>75.77</v>
      </c>
      <c r="Z6" s="35">
        <f t="shared" ref="Z6:AH6" si="4">IF(Z7="",NA(),Z7)</f>
        <v>79.97</v>
      </c>
      <c r="AA6" s="35">
        <f t="shared" si="4"/>
        <v>80.650000000000006</v>
      </c>
      <c r="AB6" s="35">
        <f t="shared" si="4"/>
        <v>76.680000000000007</v>
      </c>
      <c r="AC6" s="35">
        <f t="shared" si="4"/>
        <v>83.12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1372.95</v>
      </c>
      <c r="BG6" s="35">
        <f t="shared" ref="BG6:BO6" si="7">IF(BG7="",NA(),BG7)</f>
        <v>1303.33</v>
      </c>
      <c r="BH6" s="35">
        <f t="shared" si="7"/>
        <v>1229.68</v>
      </c>
      <c r="BI6" s="35">
        <f t="shared" si="7"/>
        <v>1112.3800000000001</v>
      </c>
      <c r="BJ6" s="35">
        <f t="shared" si="7"/>
        <v>902.3</v>
      </c>
      <c r="BK6" s="35">
        <f t="shared" si="7"/>
        <v>1111.31</v>
      </c>
      <c r="BL6" s="35">
        <f t="shared" si="7"/>
        <v>1124.26</v>
      </c>
      <c r="BM6" s="35">
        <f t="shared" si="7"/>
        <v>1048.23</v>
      </c>
      <c r="BN6" s="35">
        <f t="shared" si="7"/>
        <v>1130.42</v>
      </c>
      <c r="BO6" s="35">
        <f t="shared" si="7"/>
        <v>1245.0999999999999</v>
      </c>
      <c r="BP6" s="34" t="str">
        <f>IF(BP7="","",IF(BP7="-","【-】","【"&amp;SUBSTITUTE(TEXT(BP7,"#,##0.00"),"-","△")&amp;"】"))</f>
        <v>【705.21】</v>
      </c>
      <c r="BQ6" s="35">
        <f>IF(BQ7="",NA(),BQ7)</f>
        <v>54.59</v>
      </c>
      <c r="BR6" s="35">
        <f t="shared" ref="BR6:BZ6" si="8">IF(BR7="",NA(),BR7)</f>
        <v>58.05</v>
      </c>
      <c r="BS6" s="35">
        <f t="shared" si="8"/>
        <v>53.73</v>
      </c>
      <c r="BT6" s="35">
        <f t="shared" si="8"/>
        <v>67.98</v>
      </c>
      <c r="BU6" s="35">
        <f t="shared" si="8"/>
        <v>94.18</v>
      </c>
      <c r="BV6" s="35">
        <f t="shared" si="8"/>
        <v>75.540000000000006</v>
      </c>
      <c r="BW6" s="35">
        <f t="shared" si="8"/>
        <v>80.58</v>
      </c>
      <c r="BX6" s="35">
        <f t="shared" si="8"/>
        <v>78.92</v>
      </c>
      <c r="BY6" s="35">
        <f t="shared" si="8"/>
        <v>74.17</v>
      </c>
      <c r="BZ6" s="35">
        <f t="shared" si="8"/>
        <v>79.77</v>
      </c>
      <c r="CA6" s="34" t="str">
        <f>IF(CA7="","",IF(CA7="-","【-】","【"&amp;SUBSTITUTE(TEXT(CA7,"#,##0.00"),"-","△")&amp;"】"))</f>
        <v>【98.96】</v>
      </c>
      <c r="CB6" s="35">
        <f>IF(CB7="",NA(),CB7)</f>
        <v>222.88</v>
      </c>
      <c r="CC6" s="35">
        <f t="shared" ref="CC6:CK6" si="9">IF(CC7="",NA(),CC7)</f>
        <v>204.7</v>
      </c>
      <c r="CD6" s="35">
        <f t="shared" si="9"/>
        <v>229.17</v>
      </c>
      <c r="CE6" s="35">
        <f t="shared" si="9"/>
        <v>196.02</v>
      </c>
      <c r="CF6" s="35">
        <f t="shared" si="9"/>
        <v>160.47999999999999</v>
      </c>
      <c r="CG6" s="35">
        <f t="shared" si="9"/>
        <v>207.96</v>
      </c>
      <c r="CH6" s="35">
        <f t="shared" si="9"/>
        <v>216.21</v>
      </c>
      <c r="CI6" s="35">
        <f t="shared" si="9"/>
        <v>220.31</v>
      </c>
      <c r="CJ6" s="35">
        <f t="shared" si="9"/>
        <v>230.95</v>
      </c>
      <c r="CK6" s="35">
        <f t="shared" si="9"/>
        <v>214.56</v>
      </c>
      <c r="CL6" s="34" t="str">
        <f>IF(CL7="","",IF(CL7="-","【-】","【"&amp;SUBSTITUTE(TEXT(CL7,"#,##0.00"),"-","△")&amp;"】"))</f>
        <v>【134.52】</v>
      </c>
      <c r="CM6" s="35">
        <f>IF(CM7="",NA(),CM7)</f>
        <v>35.54</v>
      </c>
      <c r="CN6" s="35">
        <f t="shared" ref="CN6:CV6" si="10">IF(CN7="",NA(),CN7)</f>
        <v>35.729999999999997</v>
      </c>
      <c r="CO6" s="35">
        <f t="shared" si="10"/>
        <v>46.25</v>
      </c>
      <c r="CP6" s="35">
        <f t="shared" si="10"/>
        <v>45.42</v>
      </c>
      <c r="CQ6" s="35">
        <f t="shared" si="10"/>
        <v>44.75</v>
      </c>
      <c r="CR6" s="35">
        <f t="shared" si="10"/>
        <v>53.51</v>
      </c>
      <c r="CS6" s="35">
        <f t="shared" si="10"/>
        <v>50.24</v>
      </c>
      <c r="CT6" s="35">
        <f t="shared" si="10"/>
        <v>49.68</v>
      </c>
      <c r="CU6" s="35">
        <f t="shared" si="10"/>
        <v>49.27</v>
      </c>
      <c r="CV6" s="35">
        <f t="shared" si="10"/>
        <v>49.47</v>
      </c>
      <c r="CW6" s="34" t="str">
        <f>IF(CW7="","",IF(CW7="-","【-】","【"&amp;SUBSTITUTE(TEXT(CW7,"#,##0.00"),"-","△")&amp;"】"))</f>
        <v>【59.57】</v>
      </c>
      <c r="CX6" s="35">
        <f>IF(CX7="",NA(),CX7)</f>
        <v>81.64</v>
      </c>
      <c r="CY6" s="35">
        <f t="shared" ref="CY6:DG6" si="11">IF(CY7="",NA(),CY7)</f>
        <v>82.77</v>
      </c>
      <c r="CZ6" s="35">
        <f t="shared" si="11"/>
        <v>84.56</v>
      </c>
      <c r="DA6" s="35">
        <f t="shared" si="11"/>
        <v>85.06</v>
      </c>
      <c r="DB6" s="35">
        <f t="shared" si="11"/>
        <v>86.54</v>
      </c>
      <c r="DC6" s="35">
        <f t="shared" si="11"/>
        <v>83.91</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63614</v>
      </c>
      <c r="D7" s="37">
        <v>47</v>
      </c>
      <c r="E7" s="37">
        <v>17</v>
      </c>
      <c r="F7" s="37">
        <v>1</v>
      </c>
      <c r="G7" s="37">
        <v>0</v>
      </c>
      <c r="H7" s="37" t="s">
        <v>98</v>
      </c>
      <c r="I7" s="37" t="s">
        <v>99</v>
      </c>
      <c r="J7" s="37" t="s">
        <v>100</v>
      </c>
      <c r="K7" s="37" t="s">
        <v>101</v>
      </c>
      <c r="L7" s="37" t="s">
        <v>102</v>
      </c>
      <c r="M7" s="37" t="s">
        <v>103</v>
      </c>
      <c r="N7" s="38" t="s">
        <v>104</v>
      </c>
      <c r="O7" s="38" t="s">
        <v>105</v>
      </c>
      <c r="P7" s="38">
        <v>39.69</v>
      </c>
      <c r="Q7" s="38">
        <v>96.7</v>
      </c>
      <c r="R7" s="38">
        <v>3740</v>
      </c>
      <c r="S7" s="38">
        <v>5264</v>
      </c>
      <c r="T7" s="38">
        <v>161.66999999999999</v>
      </c>
      <c r="U7" s="38">
        <v>32.56</v>
      </c>
      <c r="V7" s="38">
        <v>2066</v>
      </c>
      <c r="W7" s="38">
        <v>0.9</v>
      </c>
      <c r="X7" s="38">
        <v>2295.56</v>
      </c>
      <c r="Y7" s="38">
        <v>75.77</v>
      </c>
      <c r="Z7" s="38">
        <v>79.97</v>
      </c>
      <c r="AA7" s="38">
        <v>80.650000000000006</v>
      </c>
      <c r="AB7" s="38">
        <v>76.680000000000007</v>
      </c>
      <c r="AC7" s="38">
        <v>83.12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1372.95</v>
      </c>
      <c r="BG7" s="38">
        <v>1303.33</v>
      </c>
      <c r="BH7" s="38">
        <v>1229.68</v>
      </c>
      <c r="BI7" s="38">
        <v>1112.3800000000001</v>
      </c>
      <c r="BJ7" s="38">
        <v>902.3</v>
      </c>
      <c r="BK7" s="38">
        <v>1111.31</v>
      </c>
      <c r="BL7" s="38">
        <v>1124.26</v>
      </c>
      <c r="BM7" s="38">
        <v>1048.23</v>
      </c>
      <c r="BN7" s="38">
        <v>1130.42</v>
      </c>
      <c r="BO7" s="38">
        <v>1245.0999999999999</v>
      </c>
      <c r="BP7" s="38">
        <v>705.21</v>
      </c>
      <c r="BQ7" s="38">
        <v>54.59</v>
      </c>
      <c r="BR7" s="38">
        <v>58.05</v>
      </c>
      <c r="BS7" s="38">
        <v>53.73</v>
      </c>
      <c r="BT7" s="38">
        <v>67.98</v>
      </c>
      <c r="BU7" s="38">
        <v>94.18</v>
      </c>
      <c r="BV7" s="38">
        <v>75.540000000000006</v>
      </c>
      <c r="BW7" s="38">
        <v>80.58</v>
      </c>
      <c r="BX7" s="38">
        <v>78.92</v>
      </c>
      <c r="BY7" s="38">
        <v>74.17</v>
      </c>
      <c r="BZ7" s="38">
        <v>79.77</v>
      </c>
      <c r="CA7" s="38">
        <v>98.96</v>
      </c>
      <c r="CB7" s="38">
        <v>222.88</v>
      </c>
      <c r="CC7" s="38">
        <v>204.7</v>
      </c>
      <c r="CD7" s="38">
        <v>229.17</v>
      </c>
      <c r="CE7" s="38">
        <v>196.02</v>
      </c>
      <c r="CF7" s="38">
        <v>160.47999999999999</v>
      </c>
      <c r="CG7" s="38">
        <v>207.96</v>
      </c>
      <c r="CH7" s="38">
        <v>216.21</v>
      </c>
      <c r="CI7" s="38">
        <v>220.31</v>
      </c>
      <c r="CJ7" s="38">
        <v>230.95</v>
      </c>
      <c r="CK7" s="38">
        <v>214.56</v>
      </c>
      <c r="CL7" s="38">
        <v>134.52000000000001</v>
      </c>
      <c r="CM7" s="38">
        <v>35.54</v>
      </c>
      <c r="CN7" s="38">
        <v>35.729999999999997</v>
      </c>
      <c r="CO7" s="38">
        <v>46.25</v>
      </c>
      <c r="CP7" s="38">
        <v>45.42</v>
      </c>
      <c r="CQ7" s="38">
        <v>44.75</v>
      </c>
      <c r="CR7" s="38">
        <v>53.51</v>
      </c>
      <c r="CS7" s="38">
        <v>50.24</v>
      </c>
      <c r="CT7" s="38">
        <v>49.68</v>
      </c>
      <c r="CU7" s="38">
        <v>49.27</v>
      </c>
      <c r="CV7" s="38">
        <v>49.47</v>
      </c>
      <c r="CW7" s="38">
        <v>59.57</v>
      </c>
      <c r="CX7" s="38">
        <v>81.64</v>
      </c>
      <c r="CY7" s="38">
        <v>82.77</v>
      </c>
      <c r="CZ7" s="38">
        <v>84.56</v>
      </c>
      <c r="DA7" s="38">
        <v>85.06</v>
      </c>
      <c r="DB7" s="38">
        <v>86.54</v>
      </c>
      <c r="DC7" s="38">
        <v>83.91</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2022-01-17T00:42:45Z</cp:lastPrinted>
  <dcterms:created xsi:type="dcterms:W3CDTF">2021-12-03T07:43:39Z</dcterms:created>
  <dcterms:modified xsi:type="dcterms:W3CDTF">2022-01-17T01:55:31Z</dcterms:modified>
  <cp:category/>
</cp:coreProperties>
</file>