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52.133\共有フォルダ\総務課\財政係\19 財政状況資料集【H22年度公表～決算統計＋健全化】\210224 令和元年度財政状況資料集の作成等について\07 追加分\02 提出\"/>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Q102" i="12"/>
  <c r="DL102" i="12"/>
  <c r="CR102" i="12"/>
  <c r="AA23" i="12"/>
  <c r="V23" i="12"/>
  <c r="Q23" i="12"/>
  <c r="AP23" i="12"/>
  <c r="AU63" i="12"/>
  <c r="AP63" i="12"/>
  <c r="AU88" i="12"/>
  <c r="AP88" i="12"/>
  <c r="AF88" i="12"/>
  <c r="Q73" i="12"/>
  <c r="AA77" i="12" l="1"/>
  <c r="AA76" i="12"/>
  <c r="AA75" i="12"/>
  <c r="AA74" i="12"/>
  <c r="AA72" i="12"/>
  <c r="AA71" i="12"/>
  <c r="AA70" i="12"/>
  <c r="AA68" i="12"/>
  <c r="AK33" i="12" l="1"/>
  <c r="AK32" i="12"/>
  <c r="AK31" i="12"/>
  <c r="V7" i="12"/>
  <c r="Q7" i="12"/>
  <c r="AA34" i="12"/>
  <c r="AA33" i="12"/>
  <c r="AA32" i="12"/>
  <c r="AA31" i="12"/>
  <c r="Q29" i="12"/>
  <c r="AA30" i="12"/>
  <c r="AA29" i="12"/>
  <c r="AA28" i="12"/>
  <c r="V30" i="12"/>
  <c r="Q30" i="12"/>
  <c r="V29" i="12"/>
  <c r="V28" i="12"/>
  <c r="Q28" i="12"/>
  <c r="AP7" i="12"/>
  <c r="AA7" i="12"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<sst xmlns="http://schemas.openxmlformats.org/spreadsheetml/2006/main" count="1076" uniqueCount="626">
  <si>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</si>
  <si>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</si>
  <si>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</si>
  <si>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</si>
  <si>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</si>
  <si>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</si>
  <si>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</si>
  <si>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</si>
  <si>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</si>
  <si>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</si>
  <si>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</si>
  <si>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</si>
  <si>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</si>
  <si>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</si>
  <si>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</si>
  <si>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</si>
  <si>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</si>
  <si>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</si>
  <si>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</si>
  <si>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</si>
  <si>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</si>
  <si>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</si>
  <si>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</si>
  <si>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</si>
  <si>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</si>
  <si>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</si>
  <si>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</si>
  <si>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</si>
  <si>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</si>
  <si>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</si>
  <si>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</si>
  <si>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</si>
  <si>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</si>
  <si>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</si>
  <si>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</si>
  <si>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</si>
  <si>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</si>
  <si>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</si>
  <si>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</si>
  <si>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</si>
  <si>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</si>
  <si>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</si>
  <si>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</si>
  <si>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</si>
  <si>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</si>
  <si>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</si>
  <si>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</si>
  <si>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</si>
  <si>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</si>
  <si>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</si>
  <si>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</si>
  <si>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</si>
  <si>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</si>
  <si>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</si>
  <si>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</si>
  <si>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</si>
  <si>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</si>
  <si>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</si>
  <si>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</si>
  <si>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</si>
  <si>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</si>
  <si>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</si>
  <si>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</si>
  <si>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</si>
  <si>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</si>
  <si>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</si>
  <si>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</si>
  <si>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</si>
  <si>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</si>
  <si>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</si>
  <si>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</si>
  <si>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</si>
  <si>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</si>
  <si>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</si>
  <si>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</si>
  <si>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</si>
  <si>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</si>
  <si>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</si>
  <si>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</si>
  <si>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</si>
  <si>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</si>
  <si>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</si>
  <si>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</si>
  <si>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</si>
  <si>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</si>
  <si>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</si>
  <si>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</si>
  <si>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</si>
  <si>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</si>
  <si>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</si>
  <si>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</si>
  <si>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</si>
  <si>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</si>
  <si>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</si>
  <si>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</si>
  <si>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</si>
  <si>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</si>
  <si>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庄内町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</si>
  <si>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</si>
  <si>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</si>
  <si>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</si>
  <si>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</si>
  <si>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</si>
  <si>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</si>
  <si>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</si>
  <si>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</si>
  <si>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</si>
  <si>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</si>
  <si>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</si>
  <si>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</si>
  <si>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</si>
  <si>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</si>
  <si>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</si>
  <si>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</si>
  <si>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</si>
  <si>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</si>
  <si>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</si>
  <si>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</si>
  <si>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</si>
  <si>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</si>
  <si>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</si>
  <si>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</si>
  <si>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</si>
  <si>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</si>
  <si>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</si>
  <si>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</si>
  <si>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</si>
  <si>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</si>
  <si>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</si>
  <si>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</si>
  <si>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</si>
  <si>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</si>
  <si>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</si>
  <si>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</si>
  <si>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</si>
  <si>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</si>
  <si>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</si>
  <si>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</si>
  <si>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</si>
  <si>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</si>
  <si>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</si>
  <si>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</si>
  <si>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</si>
  <si>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</si>
  <si>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</si>
  <si>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</si>
  <si>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</si>
  <si>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</si>
  <si>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</si>
  <si>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</si>
  <si>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</si>
  <si>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</si>
  <si>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</si>
  <si>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</si>
  <si>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</si>
  <si>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</si>
  <si>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</si>
  <si>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</si>
  <si>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</si>
  <si>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</si>
  <si>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</si>
  <si>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</si>
  <si>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</si>
  <si>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</si>
  <si>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</si>
  <si>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</si>
  <si>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</si>
  <si>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</si>
  <si>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</si>
  <si>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</si>
  <si>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</si>
  <si>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</si>
  <si>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</si>
  <si>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</si>
  <si>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</si>
  <si>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</si>
  <si>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</si>
  <si>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</si>
  <si>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</si>
  <si>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</si>
  <si>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</si>
  <si>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</si>
  <si>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</si>
  <si>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</si>
  <si>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</si>
  <si>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</si>
  <si>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</si>
  <si>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</si>
  <si>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</si>
  <si>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</si>
  <si>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</si>
  <si>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</si>
  <si>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</si>
  <si>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</si>
  <si>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</si>
  <si>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</si>
  <si>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</si>
  <si>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</si>
  <si>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</si>
  <si>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</si>
  <si>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</si>
  <si>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</si>
  <si>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</si>
  <si>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</si>
  <si>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</si>
  <si>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</si>
  <si>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</si>
  <si>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</si>
  <si>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</si>
  <si>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</si>
  <si>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</si>
  <si>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</si>
  <si>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</si>
  <si>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</si>
  <si>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</si>
  <si>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</si>
  <si>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</si>
  <si>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</si>
  <si>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山形県庄内町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</si>
  <si>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</si>
  <si>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</si>
  <si>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</si>
  <si>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</si>
  <si>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</si>
  <si>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</si>
  <si>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</si>
  <si>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</si>
  <si>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</si>
  <si>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</si>
  <si>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</si>
  <si>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</si>
  <si>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</si>
  <si>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</si>
  <si>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</si>
  <si>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</si>
  <si>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</si>
  <si>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</si>
  <si>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</si>
  <si>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</si>
  <si>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</si>
  <si>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</si>
  <si>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</si>
  <si>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</si>
  <si>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</si>
  <si>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</si>
  <si>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</si>
  <si>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</si>
  <si>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</si>
  <si>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</si>
  <si>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</si>
  <si>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</si>
  <si>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</si>
  <si>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</si>
  <si>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</si>
  <si>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</si>
  <si>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</si>
  <si>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</si>
  <si>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</si>
  <si>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</si>
  <si>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</si>
  <si>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</si>
  <si>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</si>
  <si>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</si>
  <si>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</si>
  <si>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</si>
  <si>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</si>
  <si>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</si>
  <si>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</si>
  <si>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</si>
  <si>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</si>
  <si>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</si>
  <si>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</si>
  <si>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</si>
  <si>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</si>
  <si>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</si>
  <si>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</si>
  <si>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</si>
  <si>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</si>
  <si>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</si>
  <si>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</si>
  <si>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</si>
  <si>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</si>
  <si>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</si>
  <si>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</si>
  <si>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</si>
  <si>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</si>
  <si>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</si>
  <si>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</si>
  <si>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</si>
  <si>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</si>
  <si>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</si>
  <si>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</si>
  <si>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</si>
  <si>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</si>
  <si>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</si>
  <si>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</si>
  <si>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</si>
  <si>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</si>
  <si>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</si>
  <si>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</si>
  <si>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</si>
  <si>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</si>
  <si>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</si>
  <si>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</si>
  <si>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</si>
  <si>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</si>
  <si>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</si>
  <si>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</si>
  <si>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</si>
  <si>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</si>
  <si>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</si>
  <si>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</si>
  <si>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</si>
  <si>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</si>
  <si>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</si>
  <si>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</si>
  <si>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</si>
  <si>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</si>
  <si>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</si>
  <si>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</si>
  <si>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</si>
  <si>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</si>
  <si>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</si>
  <si>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</si>
  <si>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</si>
  <si>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</si>
  <si>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</si>
  <si>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</si>
  <si>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</si>
  <si>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</si>
  <si>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</si>
  <si>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</si>
  <si>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</si>
  <si>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</si>
  <si>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</si>
  <si>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</si>
  <si>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</si>
  <si>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</si>
  <si>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</si>
  <si>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と畜場</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</si>
  <si>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</si>
  <si>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</si>
  <si>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</si>
  <si>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</si>
  <si>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</si>
  <si>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</si>
  <si>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</si>
  <si>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</si>
  <si>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</si>
  <si>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</si>
  <si>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</si>
  <si>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</si>
  <si>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</si>
  <si>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</si>
  <si>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</si>
  <si>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</si>
  <si>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</si>
  <si>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</si>
  <si>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</si>
  <si>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</si>
  <si>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</si>
  <si>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</si>
  <si>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</si>
  <si>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</si>
  <si>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</si>
  <si>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</si>
  <si>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</si>
  <si>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</si>
  <si>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</si>
  <si>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</si>
  <si>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</si>
  <si>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山形県庄内町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</si>
  <si>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</si>
  <si>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</si>
  <si>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</si>
  <si>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</si>
  <si>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</si>
  <si>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</si>
  <si>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</si>
  <si>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</si>
  <si>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</si>
  <si>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</si>
  <si>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</si>
  <si>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</si>
  <si>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</si>
  <si>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</si>
  <si>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</si>
  <si>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</si>
  <si>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</si>
  <si>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</si>
  <si>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</si>
  <si>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</si>
  <si>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</si>
  <si>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</si>
  <si>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</si>
  <si>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</si>
  <si>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</si>
  <si>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</si>
  <si>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</si>
  <si>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</si>
  <si>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</si>
  <si>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</si>
  <si>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</si>
  <si>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</si>
  <si>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</si>
  <si>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</si>
  <si>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庄内町国民健康保険特別会計</t>
    <phoneticPr fontId="5"/>
  </si>
  <si>
    <t>庄内町介護保険特別会計</t>
    <phoneticPr fontId="5"/>
  </si>
  <si>
    <t>庄内町後期高齢者医療保険特別会計</t>
    <phoneticPr fontId="5"/>
  </si>
  <si>
    <t>庄内町水道事業会計</t>
    <phoneticPr fontId="5"/>
  </si>
  <si>
    <t>法適用企業</t>
    <phoneticPr fontId="5"/>
  </si>
  <si>
    <t>庄内町ガス事業会計</t>
    <phoneticPr fontId="5"/>
  </si>
  <si>
    <t>法適用企業</t>
    <phoneticPr fontId="5"/>
  </si>
  <si>
    <t>庄内町下水道事業会計</t>
    <phoneticPr fontId="5"/>
  </si>
  <si>
    <t>法適用企業</t>
    <phoneticPr fontId="5"/>
  </si>
  <si>
    <t>庄内町風力発電事業特別会計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</si>
  <si>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</si>
  <si>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</si>
  <si>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</si>
  <si>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</si>
  <si>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</si>
  <si>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</si>
  <si>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</si>
  <si>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</si>
  <si>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</si>
  <si>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</si>
  <si>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</si>
  <si>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</si>
  <si>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</si>
  <si>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</si>
  <si>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</si>
  <si>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</si>
  <si>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</si>
  <si>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</si>
  <si>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</si>
  <si>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</si>
  <si>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</si>
  <si>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</si>
  <si>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</si>
  <si>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</si>
  <si>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</si>
  <si>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</si>
  <si>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</si>
  <si>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</si>
  <si>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</si>
  <si>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</si>
  <si>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</si>
  <si>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</si>
  <si>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</si>
  <si>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</si>
  <si>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</si>
  <si>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</si>
  <si>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</si>
  <si>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</si>
  <si>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</si>
  <si>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</si>
  <si>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</si>
  <si>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</si>
  <si>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</si>
  <si>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</si>
  <si>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</si>
  <si>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</si>
  <si>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</si>
  <si>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</si>
  <si>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</si>
  <si>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</si>
  <si>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</si>
  <si>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</si>
  <si>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</si>
  <si>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</si>
  <si>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</si>
  <si>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</si>
  <si>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</si>
  <si>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</si>
  <si>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</si>
  <si>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</si>
  <si>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</si>
  <si>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</si>
  <si>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庄内町下水道事業会計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</si>
  <si>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</si>
  <si>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</si>
  <si>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庄内町水道事業会計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</si>
  <si>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</si>
  <si>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庄内町ガス事業会計</t>
    <phoneticPr fontId="5"/>
  </si>
  <si>
    <t>(Ｆ)</t>
    <phoneticPr fontId="5"/>
  </si>
  <si>
    <t>庄内町介護保険特別会計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</si>
  <si>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</si>
  <si>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</si>
  <si>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</si>
  <si>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</si>
  <si>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</si>
  <si>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</si>
  <si>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</si>
  <si>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</si>
  <si>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</si>
  <si>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</si>
  <si>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</si>
  <si>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</si>
  <si>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</si>
  <si>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</si>
  <si>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</si>
  <si>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</si>
  <si>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</si>
  <si>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</si>
  <si>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</si>
  <si>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</si>
  <si>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</si>
  <si>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</si>
  <si>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</si>
  <si>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</si>
  <si>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</si>
  <si>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</si>
  <si>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</si>
  <si>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</si>
  <si>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</si>
  <si>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</si>
  <si>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</si>
  <si>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</si>
  <si>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</si>
  <si>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</si>
  <si>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</si>
  <si>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</si>
  <si>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</si>
  <si>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</si>
  <si>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</si>
  <si>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</si>
  <si>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</si>
  <si>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</si>
  <si>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</si>
  <si>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</si>
  <si>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</si>
  <si>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</si>
  <si>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</si>
  <si>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</si>
  <si>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</si>
  <si>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</si>
  <si>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</si>
  <si>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</si>
  <si>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</si>
  <si>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</si>
  <si>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</si>
  <si>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</si>
  <si>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</si>
  <si>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</si>
  <si>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</si>
  <si>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</si>
  <si>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</si>
  <si>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</si>
  <si>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</si>
  <si>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</si>
  <si>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</si>
  <si>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</si>
  <si>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</si>
  <si>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</si>
  <si>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</si>
  <si>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</si>
  <si>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</si>
  <si>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</si>
  <si>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</si>
  <si>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</si>
  <si>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</si>
  <si>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</si>
  <si>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</si>
  <si>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</si>
  <si>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</si>
  <si>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</si>
  <si>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</si>
  <si>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</si>
  <si>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</si>
  <si>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</si>
  <si>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</si>
  <si>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</si>
  <si>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</si>
  <si>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</si>
  <si>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</si>
  <si>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6.18</t>
  </si>
  <si>
    <t>▲ 4.97</t>
  </si>
  <si>
    <t>一般会計</t>
  </si>
  <si>
    <t>庄内町ガス事業会計</t>
  </si>
  <si>
    <t>庄内町水道事業会計</t>
  </si>
  <si>
    <t>庄内町国民健康保険特別会計</t>
  </si>
  <si>
    <t>庄内町介護保険特別会計</t>
  </si>
  <si>
    <t>庄内町風力発電事業特別会計</t>
  </si>
  <si>
    <t>庄内町下水道事業会計</t>
  </si>
  <si>
    <t>庄内町後期高齢者医療保険特別会計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</si>
  <si>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</si>
  <si>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</si>
  <si>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</si>
  <si>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</si>
  <si>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</si>
  <si>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</si>
  <si>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</si>
  <si>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</si>
  <si>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地域振興基金</t>
    <rPh sb="0" eb="2">
      <t>チイキ</t>
    </rPh>
    <rPh sb="2" eb="4">
      <t>シンコウ</t>
    </rPh>
    <rPh sb="4" eb="6">
      <t>キキン</t>
    </rPh>
    <phoneticPr fontId="5"/>
  </si>
  <si>
    <t>教育施設整備基金</t>
    <rPh sb="0" eb="2">
      <t>キョウイク</t>
    </rPh>
    <rPh sb="2" eb="4">
      <t>シセツ</t>
    </rPh>
    <rPh sb="4" eb="6">
      <t>セイビ</t>
    </rPh>
    <rPh sb="6" eb="8">
      <t>キキン</t>
    </rPh>
    <phoneticPr fontId="5"/>
  </si>
  <si>
    <t>国営最上川下流左岸土地改良事業基金</t>
    <rPh sb="0" eb="2">
      <t>コクエイ</t>
    </rPh>
    <rPh sb="2" eb="4">
      <t>モガミ</t>
    </rPh>
    <rPh sb="4" eb="5">
      <t>ガワ</t>
    </rPh>
    <rPh sb="5" eb="7">
      <t>カリュウ</t>
    </rPh>
    <rPh sb="7" eb="9">
      <t>サガン</t>
    </rPh>
    <rPh sb="9" eb="11">
      <t>トチ</t>
    </rPh>
    <rPh sb="11" eb="13">
      <t>カイリョウ</t>
    </rPh>
    <rPh sb="13" eb="15">
      <t>ジギョウ</t>
    </rPh>
    <rPh sb="15" eb="17">
      <t>キキン</t>
    </rPh>
    <phoneticPr fontId="5"/>
  </si>
  <si>
    <t>ゆとり都山形未来のまちづくり基金</t>
    <rPh sb="3" eb="4">
      <t>ミヤコ</t>
    </rPh>
    <rPh sb="4" eb="6">
      <t>ヤマガタ</t>
    </rPh>
    <rPh sb="6" eb="8">
      <t>ミライ</t>
    </rPh>
    <rPh sb="14" eb="16">
      <t>キキン</t>
    </rPh>
    <phoneticPr fontId="5"/>
  </si>
  <si>
    <t>河川環境整備基金</t>
    <rPh sb="0" eb="2">
      <t>カセン</t>
    </rPh>
    <rPh sb="2" eb="4">
      <t>カンキョウ</t>
    </rPh>
    <rPh sb="4" eb="6">
      <t>セイビ</t>
    </rPh>
    <rPh sb="6" eb="8">
      <t>キキン</t>
    </rPh>
    <phoneticPr fontId="5"/>
  </si>
  <si>
    <t>-</t>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</si>
  <si>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</si>
  <si>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</si>
  <si>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</si>
  <si>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</si>
  <si>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庄内広域行政組合（普通会計分）</t>
    <rPh sb="0" eb="2">
      <t>ショウナイ</t>
    </rPh>
    <rPh sb="2" eb="4">
      <t>コウイキ</t>
    </rPh>
    <rPh sb="4" eb="6">
      <t>ギョウセイ</t>
    </rPh>
    <rPh sb="6" eb="8">
      <t>クミアイ</t>
    </rPh>
    <rPh sb="9" eb="11">
      <t>フツウ</t>
    </rPh>
    <rPh sb="11" eb="13">
      <t>カイケイ</t>
    </rPh>
    <rPh sb="13" eb="14">
      <t>ブン</t>
    </rPh>
    <phoneticPr fontId="2"/>
  </si>
  <si>
    <t>庄内広域行政組合（青果市場事業特別会計）</t>
    <rPh sb="0" eb="2">
      <t>ショウナイ</t>
    </rPh>
    <rPh sb="2" eb="4">
      <t>コウイキ</t>
    </rPh>
    <rPh sb="4" eb="6">
      <t>ギョウセイ</t>
    </rPh>
    <rPh sb="6" eb="8">
      <t>クミアイ</t>
    </rPh>
    <rPh sb="9" eb="11">
      <t>セイカ</t>
    </rPh>
    <rPh sb="11" eb="13">
      <t>シジョウ</t>
    </rPh>
    <rPh sb="13" eb="15">
      <t>ジギョウ</t>
    </rPh>
    <rPh sb="15" eb="17">
      <t>トクベツ</t>
    </rPh>
    <rPh sb="17" eb="19">
      <t>カイケイ</t>
    </rPh>
    <phoneticPr fontId="2"/>
  </si>
  <si>
    <t>庄内広域行政組合（庄内食肉流通センター事業特別会計）</t>
    <rPh sb="0" eb="2">
      <t>ショウナイ</t>
    </rPh>
    <rPh sb="2" eb="4">
      <t>コウイキ</t>
    </rPh>
    <rPh sb="4" eb="6">
      <t>ギョウセイ</t>
    </rPh>
    <rPh sb="6" eb="8">
      <t>クミアイ</t>
    </rPh>
    <rPh sb="9" eb="11">
      <t>ショウナイ</t>
    </rPh>
    <rPh sb="11" eb="13">
      <t>ショクニク</t>
    </rPh>
    <rPh sb="13" eb="15">
      <t>リュウツウ</t>
    </rPh>
    <rPh sb="19" eb="21">
      <t>ジギョウ</t>
    </rPh>
    <rPh sb="21" eb="23">
      <t>トクベツ</t>
    </rPh>
    <rPh sb="23" eb="25">
      <t>カイケイ</t>
    </rPh>
    <phoneticPr fontId="2"/>
  </si>
  <si>
    <t>酒田地区広域行政組合</t>
    <rPh sb="0" eb="2">
      <t>サカタ</t>
    </rPh>
    <rPh sb="2" eb="4">
      <t>チク</t>
    </rPh>
    <rPh sb="4" eb="6">
      <t>コウイキ</t>
    </rPh>
    <rPh sb="6" eb="8">
      <t>ギョウセイ</t>
    </rPh>
    <rPh sb="8" eb="10">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</si>
  <si>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</si>
  <si>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</si>
  <si>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法非適用企業</t>
    <rPh sb="0" eb="1">
      <t>ホウ</t>
    </rPh>
    <rPh sb="1" eb="2">
      <t>ヒ</t>
    </rPh>
    <rPh sb="2" eb="4">
      <t>テキヨウ</t>
    </rPh>
    <rPh sb="4" eb="6">
      <t>キギョウ</t>
    </rPh>
    <phoneticPr fontId="2"/>
  </si>
  <si>
    <t>〇</t>
    <phoneticPr fontId="2"/>
  </si>
  <si>
    <t>イグゼあまるめ</t>
    <phoneticPr fontId="2"/>
  </si>
  <si>
    <t>山形県庄内町土地開発公社</t>
    <rPh sb="0" eb="3">
      <t>ヤマガタケン</t>
    </rPh>
    <rPh sb="3" eb="6">
      <t>ショウナイマチ</t>
    </rPh>
    <rPh sb="6" eb="8">
      <t>トチ</t>
    </rPh>
    <rPh sb="8" eb="10">
      <t>カイハツ</t>
    </rPh>
    <rPh sb="10" eb="12">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</si>
  <si>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</si>
  <si>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</si>
  <si>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</si>
  <si>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</si>
  <si>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</si>
  <si>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</si>
  <si>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</si>
  <si>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</si>
  <si>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</si>
  <si>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</si>
  <si>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</si>
  <si>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平成30年度とほぼ同数値となった。有形固定資産減価償却率は平成30年度より減少したが、類似団体内平均値を上回っている状況である。築年数30年以上の建物が全体の約半数を占めている状況にあるため、令和3年3月に改訂した公共施設等総合管理計画や令和3年3月に策定した個別施設計画等に基づき、総資産量の適正化や長寿命化の推進とともに、大規模事業等の平準化を図っていく。</t>
    <rPh sb="16" eb="17">
      <t>ドウ</t>
    </rPh>
    <rPh sb="17" eb="19">
      <t>スウチ</t>
    </rPh>
    <rPh sb="24" eb="26">
      <t>ユウケイ</t>
    </rPh>
    <rPh sb="26" eb="28">
      <t>コテイ</t>
    </rPh>
    <rPh sb="28" eb="30">
      <t>シサン</t>
    </rPh>
    <rPh sb="30" eb="32">
      <t>ゲンカ</t>
    </rPh>
    <rPh sb="32" eb="34">
      <t>ショウキャク</t>
    </rPh>
    <rPh sb="34" eb="35">
      <t>リツ</t>
    </rPh>
    <rPh sb="36" eb="38">
      <t>ヘイセイ</t>
    </rPh>
    <rPh sb="40" eb="42">
      <t>ネンド</t>
    </rPh>
    <rPh sb="44" eb="46">
      <t>ゲンショウ</t>
    </rPh>
    <rPh sb="59" eb="61">
      <t>ウワマワ</t>
    </rPh>
    <rPh sb="65" eb="67">
      <t>ジョウキョウ</t>
    </rPh>
    <rPh sb="71" eb="74">
      <t>チクネンスウ</t>
    </rPh>
    <rPh sb="76" eb="77">
      <t>ネン</t>
    </rPh>
    <rPh sb="77" eb="79">
      <t>イジョウ</t>
    </rPh>
    <rPh sb="80" eb="82">
      <t>タテモノ</t>
    </rPh>
    <rPh sb="83" eb="85">
      <t>ゼンタイ</t>
    </rPh>
    <rPh sb="86" eb="87">
      <t>ヤク</t>
    </rPh>
    <rPh sb="87" eb="89">
      <t>ハンスウ</t>
    </rPh>
    <rPh sb="90" eb="91">
      <t>シ</t>
    </rPh>
    <rPh sb="95" eb="97">
      <t>ジョウキョウ</t>
    </rPh>
    <rPh sb="170" eb="173">
      <t>ダイキボ</t>
    </rPh>
    <rPh sb="173" eb="175">
      <t>ジギョウ</t>
    </rPh>
    <rPh sb="175" eb="176">
      <t>ナド</t>
    </rPh>
    <rPh sb="177" eb="180">
      <t>ヘイジュンカ</t>
    </rPh>
    <rPh sb="181" eb="182">
      <t>ハカ</t>
    </rPh>
    <phoneticPr fontId="5"/>
  </si>
  <si>
    <t>将来負担比率は平成30年度よりも減少したが、実質公債費比率は平成30年度よりも増加となった。実質公債費比率に関しては、公営企業に要する経費の財源とする地方債の償還の財源に充てたと認められる繰入金が減額となり、単年度における実質公債費比率は減少となったが、平成28年度の単年度数値10.2％と比較すると高い数値となっており、3か年平均値は平成30年度よりも増加した。実質公債費比率、将来負担比率ともに類似団体内平均値と比較すると高い状態にあるが、今後も大規模事業が控えており、本庁舎等整備事業の元金償還も開始していくことから、起債の発行額と今後の公債費のバランスを図りつつ、事業を実施していかなければならない。</t>
    <rPh sb="7" eb="9">
      <t>ヘイセイ</t>
    </rPh>
    <rPh sb="11" eb="13">
      <t>ネンド</t>
    </rPh>
    <rPh sb="16" eb="18">
      <t>ゲンショウ</t>
    </rPh>
    <rPh sb="22" eb="24">
      <t>ジッシツ</t>
    </rPh>
    <rPh sb="24" eb="27">
      <t>コウサイヒ</t>
    </rPh>
    <rPh sb="27" eb="29">
      <t>ヒリツ</t>
    </rPh>
    <rPh sb="30" eb="32">
      <t>ヘイセイ</t>
    </rPh>
    <rPh sb="34" eb="36">
      <t>ネンド</t>
    </rPh>
    <rPh sb="39" eb="41">
      <t>ゾウカ</t>
    </rPh>
    <rPh sb="119" eb="121">
      <t>ゲンショウ</t>
    </rPh>
    <rPh sb="145" eb="147">
      <t>ヒカク</t>
    </rPh>
    <rPh sb="150" eb="151">
      <t>タカ</t>
    </rPh>
    <rPh sb="152" eb="154">
      <t>スウチ</t>
    </rPh>
    <rPh sb="163" eb="164">
      <t>ネン</t>
    </rPh>
    <rPh sb="164" eb="166">
      <t>ヘイキン</t>
    </rPh>
    <rPh sb="166" eb="167">
      <t>チ</t>
    </rPh>
    <rPh sb="168" eb="170">
      <t>ヘイセイ</t>
    </rPh>
    <rPh sb="172" eb="174">
      <t>ネンド</t>
    </rPh>
    <rPh sb="177" eb="179">
      <t>ゾウカ</t>
    </rPh>
    <rPh sb="251" eb="253">
      <t>カイシ</t>
    </rPh>
    <rPh sb="281" eb="282">
      <t>ハカ</t>
    </rPh>
    <rPh sb="286" eb="288">
      <t>ジギョウ</t>
    </rPh>
    <rPh sb="289" eb="29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</si>
</sst>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F82E-4869-8B30-DB38A79A1C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51242</c:v>
                </c:pt>
                <c:pt idx="1">
                  <c:v>64928</c:v>
                </c:pt>
                <c:pt idx="2">
                  <c:v>66066</c:v>
                </c:pt>
                <c:pt idx="3">
                  <c:v>118172</c:v>
                </c:pt>
                <c:pt idx="4">
                  <c:v>130768</c:v>
                </c:pt>
              </c:numCache>
            </c:numRef>
          </c:val>
          <c:smooth val="0"/>
          <c:extLst>
            <c:ext xmlns:c16="http://schemas.microsoft.com/office/drawing/2014/chart" uri="{C3380CC4-5D6E-409C-BE32-E72D297353CC}">
              <c16:uniqueId val="{00000001-F82E-4869-8B30-DB38A79A1C6B}"/>
            </c:ext>
          </c:extLst>
        </c:ser>
        <c:dLbls>
          <c:showLegendKey val="0"/>
          <c:showVal val="0"/>
          <c:showCatName val="0"/>
          <c:showSerName val="0"/>
          <c:showPercent val="0"/>
          <c:showBubbleSize val="0"/>
        </c:dLbls>
        <c:marker val="1"/>
        <c:smooth val="0"/>
        <c:axId val="459476528"/>
        <c:axId val="459475352"/>
      </c:lineChart>
      <c:catAx>
        <c:axId val="459476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9475352"/>
        <c:crosses val="autoZero"/>
        <c:auto val="1"/>
        <c:lblAlgn val="ctr"/>
        <c:lblOffset val="100"/>
        <c:tickLblSkip val="1"/>
        <c:tickMarkSkip val="1"/>
        <c:noMultiLvlLbl val="0"/>
      </c:catAx>
      <c:valAx>
        <c:axId val="4594753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9476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8.31</c:v>
                </c:pt>
                <c:pt idx="1">
                  <c:v>7.91</c:v>
                </c:pt>
                <c:pt idx="2">
                  <c:v>8.98</c:v>
                </c:pt>
                <c:pt idx="3">
                  <c:v>9.0399999999999991</c:v>
                </c:pt>
                <c:pt idx="4">
                  <c:v>12.5</c:v>
                </c:pt>
              </c:numCache>
            </c:numRef>
          </c:val>
          <c:extLst>
            <c:ext xmlns:c16="http://schemas.microsoft.com/office/drawing/2014/chart" uri="{C3380CC4-5D6E-409C-BE32-E72D297353CC}">
              <c16:uniqueId val="{00000000-D5BD-4ED2-ABB5-E44C747FAB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27.25</c:v>
                </c:pt>
                <c:pt idx="1">
                  <c:v>22</c:v>
                </c:pt>
                <c:pt idx="2">
                  <c:v>21.88</c:v>
                </c:pt>
                <c:pt idx="3">
                  <c:v>16.899999999999999</c:v>
                </c:pt>
                <c:pt idx="4">
                  <c:v>17.36</c:v>
                </c:pt>
              </c:numCache>
            </c:numRef>
          </c:val>
          <c:extLst>
            <c:ext xmlns:c16="http://schemas.microsoft.com/office/drawing/2014/chart" uri="{C3380CC4-5D6E-409C-BE32-E72D297353CC}">
              <c16:uniqueId val="{00000001-D5BD-4ED2-ABB5-E44C747FAB14}"/>
            </c:ext>
          </c:extLst>
        </c:ser>
        <c:dLbls>
          <c:showLegendKey val="0"/>
          <c:showVal val="0"/>
          <c:showCatName val="0"/>
          <c:showSerName val="0"/>
          <c:showPercent val="0"/>
          <c:showBubbleSize val="0"/>
        </c:dLbls>
        <c:gapWidth val="250"/>
        <c:overlap val="100"/>
        <c:axId val="459474176"/>
        <c:axId val="459478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4.99</c:v>
                </c:pt>
                <c:pt idx="1">
                  <c:v>-6.18</c:v>
                </c:pt>
                <c:pt idx="2">
                  <c:v>1.18</c:v>
                </c:pt>
                <c:pt idx="3">
                  <c:v>-4.97</c:v>
                </c:pt>
                <c:pt idx="4">
                  <c:v>3.88</c:v>
                </c:pt>
              </c:numCache>
            </c:numRef>
          </c:val>
          <c:smooth val="0"/>
          <c:extLst>
            <c:ext xmlns:c16="http://schemas.microsoft.com/office/drawing/2014/chart" uri="{C3380CC4-5D6E-409C-BE32-E72D297353CC}">
              <c16:uniqueId val="{00000002-D5BD-4ED2-ABB5-E44C747FAB14}"/>
            </c:ext>
          </c:extLst>
        </c:ser>
        <c:dLbls>
          <c:showLegendKey val="0"/>
          <c:showVal val="0"/>
          <c:showCatName val="0"/>
          <c:showSerName val="0"/>
          <c:showPercent val="0"/>
          <c:showBubbleSize val="0"/>
        </c:dLbls>
        <c:marker val="1"/>
        <c:smooth val="0"/>
        <c:axId val="459474176"/>
        <c:axId val="459478488"/>
      </c:lineChart>
      <c:catAx>
        <c:axId val="45947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9478488"/>
        <c:crosses val="autoZero"/>
        <c:auto val="1"/>
        <c:lblAlgn val="ctr"/>
        <c:lblOffset val="100"/>
        <c:tickLblSkip val="1"/>
        <c:tickMarkSkip val="1"/>
        <c:noMultiLvlLbl val="0"/>
      </c:catAx>
      <c:valAx>
        <c:axId val="459478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47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0.36</c:v>
                </c:pt>
                <c:pt idx="2">
                  <c:v>#N/A</c:v>
                </c:pt>
                <c:pt idx="3">
                  <c:v>0.35</c:v>
                </c:pt>
                <c:pt idx="4">
                  <c:v>#N/A</c:v>
                </c:pt>
                <c:pt idx="5">
                  <c:v>0.28000000000000003</c:v>
                </c:pt>
                <c:pt idx="6">
                  <c:v>#N/A</c:v>
                </c:pt>
                <c:pt idx="7">
                  <c:v>0.77</c:v>
                </c:pt>
                <c:pt idx="8">
                  <c:v>0</c:v>
                </c:pt>
                <c:pt idx="9">
                  <c:v>0</c:v>
                </c:pt>
              </c:numCache>
            </c:numRef>
          </c:val>
          <c:extLst>
            <c:ext xmlns:c16="http://schemas.microsoft.com/office/drawing/2014/chart" uri="{C3380CC4-5D6E-409C-BE32-E72D297353CC}">
              <c16:uniqueId val="{00000000-2F15-47F8-96B8-C57C7B490F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15-47F8-96B8-C57C7B490F6B}"/>
            </c:ext>
          </c:extLst>
        </c:ser>
        <c:ser>
          <c:idx val="2"/>
          <c:order val="2"/>
          <c:tx>
            <c:strRef>
              <c:f>データシート!$A$29</c:f>
              <c:strCache>
                <c:ptCount val="1"/>
                <c:pt idx="0">
                  <c:v>庄内町後期高齢者医療保険特別会計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0.05</c:v>
                </c:pt>
                <c:pt idx="6">
                  <c:v>#N/A</c:v>
                </c:pt>
                <c:pt idx="7">
                  <c:v>0.04</c:v>
                </c:pt>
                <c:pt idx="8">
                  <c:v>#N/A</c:v>
                </c:pt>
                <c:pt idx="9">
                  <c:v>0.05</c:v>
                </c:pt>
              </c:numCache>
            </c:numRef>
          </c:val>
          <c:extLst>
            <c:ext xmlns:c16="http://schemas.microsoft.com/office/drawing/2014/chart" uri="{C3380CC4-5D6E-409C-BE32-E72D297353CC}">
              <c16:uniqueId val="{00000002-2F15-47F8-96B8-C57C7B490F6B}"/>
            </c:ext>
          </c:extLst>
        </c:ser>
        <c:ser>
          <c:idx val="3"/>
          <c:order val="3"/>
          <c:tx>
            <c:strRef>
              <c:f>データシート!$A$30</c:f>
              <c:strCache>
                <c:ptCount val="1"/>
                <c:pt idx="0">
                  <c:v>庄内町下水道事業会計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0.34</c:v>
                </c:pt>
              </c:numCache>
            </c:numRef>
          </c:val>
          <c:extLst>
            <c:ext xmlns:c16="http://schemas.microsoft.com/office/drawing/2014/chart" uri="{C3380CC4-5D6E-409C-BE32-E72D297353CC}">
              <c16:uniqueId val="{00000003-2F15-47F8-96B8-C57C7B490F6B}"/>
            </c:ext>
          </c:extLst>
        </c:ser>
        <c:ser>
          <c:idx val="4"/>
          <c:order val="4"/>
          <c:tx>
            <c:strRef>
              <c:f>データシート!$A$31</c:f>
              <c:strCache>
                <c:ptCount val="1"/>
                <c:pt idx="0">
                  <c:v>庄内町風力発電事業特別会計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0.31</c:v>
                </c:pt>
                <c:pt idx="4">
                  <c:v>#N/A</c:v>
                </c:pt>
                <c:pt idx="5">
                  <c:v>0.43</c:v>
                </c:pt>
                <c:pt idx="6">
                  <c:v>#N/A</c:v>
                </c:pt>
                <c:pt idx="7">
                  <c:v>0.04</c:v>
                </c:pt>
                <c:pt idx="8">
                  <c:v>#N/A</c:v>
                </c:pt>
                <c:pt idx="9">
                  <c:v>0.41</c:v>
                </c:pt>
              </c:numCache>
            </c:numRef>
          </c:val>
          <c:extLst>
            <c:ext xmlns:c16="http://schemas.microsoft.com/office/drawing/2014/chart" uri="{C3380CC4-5D6E-409C-BE32-E72D297353CC}">
              <c16:uniqueId val="{00000004-2F15-47F8-96B8-C57C7B490F6B}"/>
            </c:ext>
          </c:extLst>
        </c:ser>
        <c:ser>
          <c:idx val="5"/>
          <c:order val="5"/>
          <c:tx>
            <c:strRef>
              <c:f>データシート!$A$32</c:f>
              <c:strCache>
                <c:ptCount val="1"/>
                <c:pt idx="0">
                  <c:v>庄内町介護保険特別会計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0.54</c:v>
                </c:pt>
                <c:pt idx="2">
                  <c:v>#N/A</c:v>
                </c:pt>
                <c:pt idx="3">
                  <c:v>1.36</c:v>
                </c:pt>
                <c:pt idx="4">
                  <c:v>#N/A</c:v>
                </c:pt>
                <c:pt idx="5">
                  <c:v>0.84</c:v>
                </c:pt>
                <c:pt idx="6">
                  <c:v>#N/A</c:v>
                </c:pt>
                <c:pt idx="7">
                  <c:v>1.02</c:v>
                </c:pt>
                <c:pt idx="8">
                  <c:v>#N/A</c:v>
                </c:pt>
                <c:pt idx="9">
                  <c:v>0.85</c:v>
                </c:pt>
              </c:numCache>
            </c:numRef>
          </c:val>
          <c:extLst>
            <c:ext xmlns:c16="http://schemas.microsoft.com/office/drawing/2014/chart" uri="{C3380CC4-5D6E-409C-BE32-E72D297353CC}">
              <c16:uniqueId val="{00000005-2F15-47F8-96B8-C57C7B490F6B}"/>
            </c:ext>
          </c:extLst>
        </c:ser>
        <c:ser>
          <c:idx val="6"/>
          <c:order val="6"/>
          <c:tx>
            <c:strRef>
              <c:f>データシート!$A$33</c:f>
              <c:strCache>
                <c:ptCount val="1"/>
                <c:pt idx="0">
                  <c:v>庄内町国民健康保険特別会計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c:v>
                </c:pt>
                <c:pt idx="2">
                  <c:v>#N/A</c:v>
                </c:pt>
                <c:pt idx="3">
                  <c:v>1.68</c:v>
                </c:pt>
                <c:pt idx="4">
                  <c:v>#N/A</c:v>
                </c:pt>
                <c:pt idx="5">
                  <c:v>1.8</c:v>
                </c:pt>
                <c:pt idx="6">
                  <c:v>#N/A</c:v>
                </c:pt>
                <c:pt idx="7">
                  <c:v>1.93</c:v>
                </c:pt>
                <c:pt idx="8">
                  <c:v>#N/A</c:v>
                </c:pt>
                <c:pt idx="9">
                  <c:v>2.75</c:v>
                </c:pt>
              </c:numCache>
            </c:numRef>
          </c:val>
          <c:extLst>
            <c:ext xmlns:c16="http://schemas.microsoft.com/office/drawing/2014/chart" uri="{C3380CC4-5D6E-409C-BE32-E72D297353CC}">
              <c16:uniqueId val="{00000006-2F15-47F8-96B8-C57C7B490F6B}"/>
            </c:ext>
          </c:extLst>
        </c:ser>
        <c:ser>
          <c:idx val="7"/>
          <c:order val="7"/>
          <c:tx>
            <c:strRef>
              <c:f>データシート!$A$34</c:f>
              <c:strCache>
                <c:ptCount val="1"/>
                <c:pt idx="0">
                  <c:v>庄内町水道事業会計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2.92</c:v>
                </c:pt>
                <c:pt idx="2">
                  <c:v>#N/A</c:v>
                </c:pt>
                <c:pt idx="3">
                  <c:v>3.5</c:v>
                </c:pt>
                <c:pt idx="4">
                  <c:v>#N/A</c:v>
                </c:pt>
                <c:pt idx="5">
                  <c:v>3.14</c:v>
                </c:pt>
                <c:pt idx="6">
                  <c:v>#N/A</c:v>
                </c:pt>
                <c:pt idx="7">
                  <c:v>3.89</c:v>
                </c:pt>
                <c:pt idx="8">
                  <c:v>#N/A</c:v>
                </c:pt>
                <c:pt idx="9">
                  <c:v>4.34</c:v>
                </c:pt>
              </c:numCache>
            </c:numRef>
          </c:val>
          <c:extLst>
            <c:ext xmlns:c16="http://schemas.microsoft.com/office/drawing/2014/chart" uri="{C3380CC4-5D6E-409C-BE32-E72D297353CC}">
              <c16:uniqueId val="{00000007-2F15-47F8-96B8-C57C7B490F6B}"/>
            </c:ext>
          </c:extLst>
        </c:ser>
        <c:ser>
          <c:idx val="8"/>
          <c:order val="8"/>
          <c:tx>
            <c:strRef>
              <c:f>データシート!$A$35</c:f>
              <c:strCache>
                <c:ptCount val="1"/>
                <c:pt idx="0">
                  <c:v>庄内町ガス事業会計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2.64</c:v>
                </c:pt>
                <c:pt idx="2">
                  <c:v>#N/A</c:v>
                </c:pt>
                <c:pt idx="3">
                  <c:v>3.6</c:v>
                </c:pt>
                <c:pt idx="4">
                  <c:v>#N/A</c:v>
                </c:pt>
                <c:pt idx="5">
                  <c:v>3.93</c:v>
                </c:pt>
                <c:pt idx="6">
                  <c:v>#N/A</c:v>
                </c:pt>
                <c:pt idx="7">
                  <c:v>4.67</c:v>
                </c:pt>
                <c:pt idx="8">
                  <c:v>#N/A</c:v>
                </c:pt>
                <c:pt idx="9">
                  <c:v>5.67</c:v>
                </c:pt>
              </c:numCache>
            </c:numRef>
          </c:val>
          <c:extLst>
            <c:ext xmlns:c16="http://schemas.microsoft.com/office/drawing/2014/chart" uri="{C3380CC4-5D6E-409C-BE32-E72D297353CC}">
              <c16:uniqueId val="{00000008-2F15-47F8-96B8-C57C7B490F6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8.31</c:v>
                </c:pt>
                <c:pt idx="2">
                  <c:v>#N/A</c:v>
                </c:pt>
                <c:pt idx="3">
                  <c:v>7.9</c:v>
                </c:pt>
                <c:pt idx="4">
                  <c:v>#N/A</c:v>
                </c:pt>
                <c:pt idx="5">
                  <c:v>8.98</c:v>
                </c:pt>
                <c:pt idx="6">
                  <c:v>#N/A</c:v>
                </c:pt>
                <c:pt idx="7">
                  <c:v>9.0299999999999994</c:v>
                </c:pt>
                <c:pt idx="8">
                  <c:v>#N/A</c:v>
                </c:pt>
                <c:pt idx="9">
                  <c:v>12.5</c:v>
                </c:pt>
              </c:numCache>
            </c:numRef>
          </c:val>
          <c:extLst>
            <c:ext xmlns:c16="http://schemas.microsoft.com/office/drawing/2014/chart" uri="{C3380CC4-5D6E-409C-BE32-E72D297353CC}">
              <c16:uniqueId val="{00000009-2F15-47F8-96B8-C57C7B490F6B}"/>
            </c:ext>
          </c:extLst>
        </c:ser>
        <c:dLbls>
          <c:showLegendKey val="0"/>
          <c:showVal val="0"/>
          <c:showCatName val="0"/>
          <c:showSerName val="0"/>
          <c:showPercent val="0"/>
          <c:showBubbleSize val="0"/>
        </c:dLbls>
        <c:gapWidth val="150"/>
        <c:overlap val="100"/>
        <c:axId val="459473392"/>
        <c:axId val="459478880"/>
      </c:barChart>
      <c:catAx>
        <c:axId val="45947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9478880"/>
        <c:crosses val="autoZero"/>
        <c:auto val="1"/>
        <c:lblAlgn val="ctr"/>
        <c:lblOffset val="100"/>
        <c:tickLblSkip val="1"/>
        <c:tickMarkSkip val="1"/>
        <c:noMultiLvlLbl val="0"/>
      </c:catAx>
      <c:valAx>
        <c:axId val="459478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473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1418</c:v>
                </c:pt>
                <c:pt idx="5">
                  <c:v>1491</c:v>
                </c:pt>
                <c:pt idx="8">
                  <c:v>1639</c:v>
                </c:pt>
                <c:pt idx="11">
                  <c:v>1691</c:v>
                </c:pt>
                <c:pt idx="14">
                  <c:v>1699</c:v>
                </c:pt>
              </c:numCache>
            </c:numRef>
          </c:val>
          <c:extLst>
            <c:ext xmlns:c16="http://schemas.microsoft.com/office/drawing/2014/chart" uri="{C3380CC4-5D6E-409C-BE32-E72D297353CC}">
              <c16:uniqueId val="{00000000-D1B8-4C41-B180-E4539D1671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B8-4C41-B180-E4539D1671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c:v>
                </c:pt>
                <c:pt idx="3">
                  <c:v>15</c:v>
                </c:pt>
                <c:pt idx="6">
                  <c:v>15</c:v>
                </c:pt>
                <c:pt idx="9">
                  <c:v>12</c:v>
                </c:pt>
                <c:pt idx="12">
                  <c:v>12</c:v>
                </c:pt>
              </c:numCache>
            </c:numRef>
          </c:val>
          <c:extLst>
            <c:ext xmlns:c16="http://schemas.microsoft.com/office/drawing/2014/chart" uri="{C3380CC4-5D6E-409C-BE32-E72D297353CC}">
              <c16:uniqueId val="{00000002-D1B8-4C41-B180-E4539D1671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61</c:v>
                </c:pt>
                <c:pt idx="3">
                  <c:v>37</c:v>
                </c:pt>
                <c:pt idx="6">
                  <c:v>11</c:v>
                </c:pt>
                <c:pt idx="9">
                  <c:v>11</c:v>
                </c:pt>
                <c:pt idx="12">
                  <c:v>7</c:v>
                </c:pt>
              </c:numCache>
            </c:numRef>
          </c:val>
          <c:extLst>
            <c:ext xmlns:c16="http://schemas.microsoft.com/office/drawing/2014/chart" uri="{C3380CC4-5D6E-409C-BE32-E72D297353CC}">
              <c16:uniqueId val="{00000003-D1B8-4C41-B180-E4539D1671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723</c:v>
                </c:pt>
                <c:pt idx="3">
                  <c:v>725</c:v>
                </c:pt>
                <c:pt idx="6">
                  <c:v>733</c:v>
                </c:pt>
                <c:pt idx="9">
                  <c:v>703</c:v>
                </c:pt>
                <c:pt idx="12">
                  <c:v>643</c:v>
                </c:pt>
              </c:numCache>
            </c:numRef>
          </c:val>
          <c:extLst>
            <c:ext xmlns:c16="http://schemas.microsoft.com/office/drawing/2014/chart" uri="{C3380CC4-5D6E-409C-BE32-E72D297353CC}">
              <c16:uniqueId val="{00000004-D1B8-4C41-B180-E4539D1671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B8-4C41-B180-E4539D1671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B8-4C41-B180-E4539D1671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1162</c:v>
                </c:pt>
                <c:pt idx="3">
                  <c:v>1297</c:v>
                </c:pt>
                <c:pt idx="6">
                  <c:v>1530</c:v>
                </c:pt>
                <c:pt idx="9">
                  <c:v>1645</c:v>
                </c:pt>
                <c:pt idx="12">
                  <c:v>1702</c:v>
                </c:pt>
              </c:numCache>
            </c:numRef>
          </c:val>
          <c:extLst>
            <c:ext xmlns:c16="http://schemas.microsoft.com/office/drawing/2014/chart" uri="{C3380CC4-5D6E-409C-BE32-E72D297353CC}">
              <c16:uniqueId val="{00000007-D1B8-4C41-B180-E4539D1671E4}"/>
            </c:ext>
          </c:extLst>
        </c:ser>
        <c:dLbls>
          <c:showLegendKey val="0"/>
          <c:showVal val="0"/>
          <c:showCatName val="0"/>
          <c:showSerName val="0"/>
          <c:showPercent val="0"/>
          <c:showBubbleSize val="0"/>
        </c:dLbls>
        <c:gapWidth val="100"/>
        <c:overlap val="100"/>
        <c:axId val="459473000"/>
        <c:axId val="459474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543</c:v>
                </c:pt>
                <c:pt idx="2">
                  <c:v>#N/A</c:v>
                </c:pt>
                <c:pt idx="3">
                  <c:v>#N/A</c:v>
                </c:pt>
                <c:pt idx="4">
                  <c:v>583</c:v>
                </c:pt>
                <c:pt idx="5">
                  <c:v>#N/A</c:v>
                </c:pt>
                <c:pt idx="6">
                  <c:v>#N/A</c:v>
                </c:pt>
                <c:pt idx="7">
                  <c:v>650</c:v>
                </c:pt>
                <c:pt idx="8">
                  <c:v>#N/A</c:v>
                </c:pt>
                <c:pt idx="9">
                  <c:v>#N/A</c:v>
                </c:pt>
                <c:pt idx="10">
                  <c:v>680</c:v>
                </c:pt>
                <c:pt idx="11">
                  <c:v>#N/A</c:v>
                </c:pt>
                <c:pt idx="12">
                  <c:v>#N/A</c:v>
                </c:pt>
                <c:pt idx="13">
                  <c:v>665</c:v>
                </c:pt>
                <c:pt idx="14">
                  <c:v>#N/A</c:v>
                </c:pt>
              </c:numCache>
            </c:numRef>
          </c:val>
          <c:smooth val="0"/>
          <c:extLst>
            <c:ext xmlns:c16="http://schemas.microsoft.com/office/drawing/2014/chart" uri="{C3380CC4-5D6E-409C-BE32-E72D297353CC}">
              <c16:uniqueId val="{00000008-D1B8-4C41-B180-E4539D1671E4}"/>
            </c:ext>
          </c:extLst>
        </c:ser>
        <c:dLbls>
          <c:showLegendKey val="0"/>
          <c:showVal val="0"/>
          <c:showCatName val="0"/>
          <c:showSerName val="0"/>
          <c:showPercent val="0"/>
          <c:showBubbleSize val="0"/>
        </c:dLbls>
        <c:marker val="1"/>
        <c:smooth val="0"/>
        <c:axId val="459473000"/>
        <c:axId val="459474568"/>
      </c:lineChart>
      <c:catAx>
        <c:axId val="459473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9474568"/>
        <c:crosses val="autoZero"/>
        <c:auto val="1"/>
        <c:lblAlgn val="ctr"/>
        <c:lblOffset val="100"/>
        <c:tickLblSkip val="1"/>
        <c:tickMarkSkip val="1"/>
        <c:noMultiLvlLbl val="0"/>
      </c:catAx>
      <c:valAx>
        <c:axId val="459474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473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15612</c:v>
                </c:pt>
                <c:pt idx="5">
                  <c:v>15449</c:v>
                </c:pt>
                <c:pt idx="8">
                  <c:v>14998</c:v>
                </c:pt>
                <c:pt idx="11">
                  <c:v>15335</c:v>
                </c:pt>
                <c:pt idx="14">
                  <c:v>15620</c:v>
                </c:pt>
              </c:numCache>
            </c:numRef>
          </c:val>
          <c:extLst>
            <c:ext xmlns:c16="http://schemas.microsoft.com/office/drawing/2014/chart" uri="{C3380CC4-5D6E-409C-BE32-E72D297353CC}">
              <c16:uniqueId val="{00000000-8AD0-42FD-ADB5-02CEA05924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1043</c:v>
                </c:pt>
                <c:pt idx="5">
                  <c:v>945</c:v>
                </c:pt>
                <c:pt idx="8">
                  <c:v>843</c:v>
                </c:pt>
                <c:pt idx="11">
                  <c:v>759</c:v>
                </c:pt>
                <c:pt idx="14">
                  <c:v>691</c:v>
                </c:pt>
              </c:numCache>
            </c:numRef>
          </c:val>
          <c:extLst>
            <c:ext xmlns:c16="http://schemas.microsoft.com/office/drawing/2014/chart" uri="{C3380CC4-5D6E-409C-BE32-E72D297353CC}">
              <c16:uniqueId val="{00000001-8AD0-42FD-ADB5-02CEA05924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3750</c:v>
                </c:pt>
                <c:pt idx="5">
                  <c:v>4029</c:v>
                </c:pt>
                <c:pt idx="8">
                  <c:v>4361</c:v>
                </c:pt>
                <c:pt idx="11">
                  <c:v>4183</c:v>
                </c:pt>
                <c:pt idx="14">
                  <c:v>4031</c:v>
                </c:pt>
              </c:numCache>
            </c:numRef>
          </c:val>
          <c:extLst>
            <c:ext xmlns:c16="http://schemas.microsoft.com/office/drawing/2014/chart" uri="{C3380CC4-5D6E-409C-BE32-E72D297353CC}">
              <c16:uniqueId val="{00000002-8AD0-42FD-ADB5-02CEA05924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D0-42FD-ADB5-02CEA05924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D0-42FD-ADB5-02CEA05924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117</c:v>
                </c:pt>
                <c:pt idx="3">
                  <c:v>87</c:v>
                </c:pt>
                <c:pt idx="6">
                  <c:v>88</c:v>
                </c:pt>
                <c:pt idx="9">
                  <c:v>77</c:v>
                </c:pt>
                <c:pt idx="12">
                  <c:v>78</c:v>
                </c:pt>
              </c:numCache>
            </c:numRef>
          </c:val>
          <c:extLst>
            <c:ext xmlns:c16="http://schemas.microsoft.com/office/drawing/2014/chart" uri="{C3380CC4-5D6E-409C-BE32-E72D297353CC}">
              <c16:uniqueId val="{00000005-8AD0-42FD-ADB5-02CEA05924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1988</c:v>
                </c:pt>
                <c:pt idx="3">
                  <c:v>1934</c:v>
                </c:pt>
                <c:pt idx="6">
                  <c:v>1853</c:v>
                </c:pt>
                <c:pt idx="9">
                  <c:v>1770</c:v>
                </c:pt>
                <c:pt idx="12">
                  <c:v>1754</c:v>
                </c:pt>
              </c:numCache>
            </c:numRef>
          </c:val>
          <c:extLst>
            <c:ext xmlns:c16="http://schemas.microsoft.com/office/drawing/2014/chart" uri="{C3380CC4-5D6E-409C-BE32-E72D297353CC}">
              <c16:uniqueId val="{00000006-8AD0-42FD-ADB5-02CEA05924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68</c:v>
                </c:pt>
                <c:pt idx="3">
                  <c:v>36</c:v>
                </c:pt>
                <c:pt idx="6">
                  <c:v>30</c:v>
                </c:pt>
                <c:pt idx="9">
                  <c:v>25</c:v>
                </c:pt>
                <c:pt idx="12">
                  <c:v>19</c:v>
                </c:pt>
              </c:numCache>
            </c:numRef>
          </c:val>
          <c:extLst>
            <c:ext xmlns:c16="http://schemas.microsoft.com/office/drawing/2014/chart" uri="{C3380CC4-5D6E-409C-BE32-E72D297353CC}">
              <c16:uniqueId val="{00000007-8AD0-42FD-ADB5-02CEA05924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8409</c:v>
                </c:pt>
                <c:pt idx="3">
                  <c:v>8055</c:v>
                </c:pt>
                <c:pt idx="6">
                  <c:v>7497</c:v>
                </c:pt>
                <c:pt idx="9">
                  <c:v>6965</c:v>
                </c:pt>
                <c:pt idx="12">
                  <c:v>6187</c:v>
                </c:pt>
              </c:numCache>
            </c:numRef>
          </c:val>
          <c:extLst>
            <c:ext xmlns:c16="http://schemas.microsoft.com/office/drawing/2014/chart" uri="{C3380CC4-5D6E-409C-BE32-E72D297353CC}">
              <c16:uniqueId val="{00000008-8AD0-42FD-ADB5-02CEA05924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71</c:v>
                </c:pt>
                <c:pt idx="3">
                  <c:v>56</c:v>
                </c:pt>
                <c:pt idx="6">
                  <c:v>41</c:v>
                </c:pt>
                <c:pt idx="9">
                  <c:v>29</c:v>
                </c:pt>
                <c:pt idx="12">
                  <c:v>17</c:v>
                </c:pt>
              </c:numCache>
            </c:numRef>
          </c:val>
          <c:extLst>
            <c:ext xmlns:c16="http://schemas.microsoft.com/office/drawing/2014/chart" uri="{C3380CC4-5D6E-409C-BE32-E72D297353CC}">
              <c16:uniqueId val="{00000009-8AD0-42FD-ADB5-02CEA05924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14653</c:v>
                </c:pt>
                <c:pt idx="3">
                  <c:v>14808</c:v>
                </c:pt>
                <c:pt idx="6">
                  <c:v>14656</c:v>
                </c:pt>
                <c:pt idx="9">
                  <c:v>15458</c:v>
                </c:pt>
                <c:pt idx="12">
                  <c:v>16302</c:v>
                </c:pt>
              </c:numCache>
            </c:numRef>
          </c:val>
          <c:extLst>
            <c:ext xmlns:c16="http://schemas.microsoft.com/office/drawing/2014/chart" uri="{C3380CC4-5D6E-409C-BE32-E72D297353CC}">
              <c16:uniqueId val="{0000000A-8AD0-42FD-ADB5-02CEA0592464}"/>
            </c:ext>
          </c:extLst>
        </c:ser>
        <c:dLbls>
          <c:showLegendKey val="0"/>
          <c:showVal val="0"/>
          <c:showCatName val="0"/>
          <c:showSerName val="0"/>
          <c:showPercent val="0"/>
          <c:showBubbleSize val="0"/>
        </c:dLbls>
        <c:gapWidth val="100"/>
        <c:overlap val="100"/>
        <c:axId val="479394840"/>
        <c:axId val="479394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4899</c:v>
                </c:pt>
                <c:pt idx="2">
                  <c:v>#N/A</c:v>
                </c:pt>
                <c:pt idx="3">
                  <c:v>#N/A</c:v>
                </c:pt>
                <c:pt idx="4">
                  <c:v>4553</c:v>
                </c:pt>
                <c:pt idx="5">
                  <c:v>#N/A</c:v>
                </c:pt>
                <c:pt idx="6">
                  <c:v>#N/A</c:v>
                </c:pt>
                <c:pt idx="7">
                  <c:v>3963</c:v>
                </c:pt>
                <c:pt idx="8">
                  <c:v>#N/A</c:v>
                </c:pt>
                <c:pt idx="9">
                  <c:v>#N/A</c:v>
                </c:pt>
                <c:pt idx="10">
                  <c:v>4046</c:v>
                </c:pt>
                <c:pt idx="11">
                  <c:v>#N/A</c:v>
                </c:pt>
                <c:pt idx="12">
                  <c:v>#N/A</c:v>
                </c:pt>
                <c:pt idx="13">
                  <c:v>4015</c:v>
                </c:pt>
                <c:pt idx="14">
                  <c:v>#N/A</c:v>
                </c:pt>
              </c:numCache>
            </c:numRef>
          </c:val>
          <c:smooth val="0"/>
          <c:extLst>
            <c:ext xmlns:c16="http://schemas.microsoft.com/office/drawing/2014/chart" uri="{C3380CC4-5D6E-409C-BE32-E72D297353CC}">
              <c16:uniqueId val="{0000000B-8AD0-42FD-ADB5-02CEA0592464}"/>
            </c:ext>
          </c:extLst>
        </c:ser>
        <c:dLbls>
          <c:showLegendKey val="0"/>
          <c:showVal val="0"/>
          <c:showCatName val="0"/>
          <c:showSerName val="0"/>
          <c:showPercent val="0"/>
          <c:showBubbleSize val="0"/>
        </c:dLbls>
        <c:marker val="1"/>
        <c:smooth val="0"/>
        <c:axId val="479394840"/>
        <c:axId val="479394448"/>
      </c:lineChart>
      <c:catAx>
        <c:axId val="479394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9394448"/>
        <c:crosses val="autoZero"/>
        <c:auto val="1"/>
        <c:lblAlgn val="ctr"/>
        <c:lblOffset val="100"/>
        <c:tickLblSkip val="1"/>
        <c:tickMarkSkip val="1"/>
        <c:noMultiLvlLbl val="0"/>
      </c:catAx>
      <c:valAx>
        <c:axId val="479394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394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1575</c:v>
                </c:pt>
                <c:pt idx="1">
                  <c:v>1214</c:v>
                </c:pt>
                <c:pt idx="2">
                  <c:v>1245</c:v>
                </c:pt>
              </c:numCache>
            </c:numRef>
          </c:val>
          <c:extLst>
            <c:ext xmlns:c16="http://schemas.microsoft.com/office/drawing/2014/chart" uri="{C3380CC4-5D6E-409C-BE32-E72D297353CC}">
              <c16:uniqueId val="{00000000-887C-4EF7-9E25-48C8ABA9EA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1663</c:v>
                </c:pt>
                <c:pt idx="1">
                  <c:v>1719</c:v>
                </c:pt>
                <c:pt idx="2">
                  <c:v>1352</c:v>
                </c:pt>
              </c:numCache>
            </c:numRef>
          </c:val>
          <c:extLst>
            <c:ext xmlns:c16="http://schemas.microsoft.com/office/drawing/2014/chart" uri="{C3380CC4-5D6E-409C-BE32-E72D297353CC}">
              <c16:uniqueId val="{00000001-887C-4EF7-9E25-48C8ABA9EA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2054</c:v>
                </c:pt>
                <c:pt idx="1">
                  <c:v>2032</c:v>
                </c:pt>
                <c:pt idx="2">
                  <c:v>2075</c:v>
                </c:pt>
              </c:numCache>
            </c:numRef>
          </c:val>
          <c:extLst>
            <c:ext xmlns:c16="http://schemas.microsoft.com/office/drawing/2014/chart" uri="{C3380CC4-5D6E-409C-BE32-E72D297353CC}">
              <c16:uniqueId val="{00000002-887C-4EF7-9E25-48C8ABA9EA23}"/>
            </c:ext>
          </c:extLst>
        </c:ser>
        <c:dLbls>
          <c:showLegendKey val="0"/>
          <c:showVal val="0"/>
          <c:showCatName val="0"/>
          <c:showSerName val="0"/>
          <c:showPercent val="0"/>
          <c:showBubbleSize val="0"/>
        </c:dLbls>
        <c:gapWidth val="120"/>
        <c:overlap val="100"/>
        <c:axId val="479397584"/>
        <c:axId val="479392488"/>
      </c:barChart>
      <c:catAx>
        <c:axId val="47939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9392488"/>
        <c:crosses val="autoZero"/>
        <c:auto val="1"/>
        <c:lblAlgn val="ctr"/>
        <c:lblOffset val="100"/>
        <c:tickLblSkip val="1"/>
        <c:tickMarkSkip val="1"/>
        <c:noMultiLvlLbl val="0"/>
      </c:catAx>
      <c:valAx>
        <c:axId val="479392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939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{6AE53C37-894C-4359-B741-E1FBC0AD0ACF}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0A7-442D-B229-EA0CFB84B4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{B304EABF-2C13-47DA-ADD1-F88DB9ECD12E}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A7-442D-B229-EA0CFB84B4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{0E3CDEE7-3398-4051-8CEE-A6B0F37C5658}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A7-442D-B229-EA0CFB84B4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{BEDF2E60-FB18-4282-B84F-B28406685D59}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A7-442D-B229-EA0CFB84B4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{48C95064-0205-408D-BA6C-19A924F9E16D}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A7-442D-B229-EA0CFB84B42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{EAD3C49D-BAA7-4553-960E-3FDD58D012C5}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0A7-442D-B229-EA0CFB84B42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{9A175013-8839-4A44-8905-407F11253A76}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0A7-442D-B229-EA0CFB84B42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{0465C65E-8D17-4F1A-B47A-13E36E29E249}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0A7-442D-B229-EA0CFB84B42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{A8F7749A-90FB-41F5-A9C1-B4B10CECCCC4}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0A7-442D-B229-EA0CFB84B4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65.400000000000006</c:v>
                </c:pt>
                <c:pt idx="16">
                  <c:v>65.400000000000006</c:v>
                </c:pt>
                <c:pt idx="24">
                  <c:v>65.8</c:v>
                </c:pt>
                <c:pt idx="32">
                  <c:v>63.8</c:v>
                </c:pt>
              </c:numCache>
            </c:numRef>
          </c:xVal>
          <c:yVal>
            <c:numRef>
              <c:f>公会計指標分析・財政指標組合せ分析表!$BP$51:$DC$51</c:f>
              <c:numCache>
                <c:formatCode>#,##0.0;"▲ "#,##0.0</c:formatCode>
                <c:ptCount val="40"/>
                <c:pt idx="8">
                  <c:v>79.400000000000006</c:v>
                </c:pt>
                <c:pt idx="16">
                  <c:v>70.3</c:v>
                </c:pt>
                <c:pt idx="24">
                  <c:v>72.599999999999994</c:v>
                </c:pt>
                <c:pt idx="32">
                  <c:v>72.3</c:v>
                </c:pt>
              </c:numCache>
            </c:numRef>
          </c:yVal>
          <c:smooth val="0"/>
          <c:extLst>
            <c:ext xmlns:c16="http://schemas.microsoft.com/office/drawing/2014/chart" uri="{C3380CC4-5D6E-409C-BE32-E72D297353CC}">
              <c16:uniqueId val="{00000009-F0A7-442D-B229-EA0CFB84B4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{286D7C5D-C807-4D2C-A5D4-B04AE837EEC9}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0A7-442D-B229-EA0CFB84B42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{58608F11-782F-40CB-AB5A-F5D24CB556B0}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A7-442D-B229-EA0CFB84B4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{37BF93E4-8FA7-4231-9514-778192C65FB8}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A7-442D-B229-EA0CFB84B4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{50611B0E-08B2-4B7B-8378-283093EA5ACD}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A7-442D-B229-EA0CFB84B4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{BE4BB937-6FF7-49BE-8A17-373F4F82DB52}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A7-442D-B229-EA0CFB84B42B}"/>
                </c:ext>
              </c:extLst>
            </c:dLbl>
            <c:dLbl>
              <c:idx val="8"/>
              <c:layout>
                <c:manualLayout>
                  <c:x val="-4.1185937992808487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{280C3A44-8CE6-472D-898C-B6FA391F5E48}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0A7-442D-B229-EA0CFB84B42B}"/>
                </c:ext>
              </c:extLst>
            </c:dLbl>
            <c:dLbl>
              <c:idx val="16"/>
              <c:layout>
                <c:manualLayout>
                  <c:x val="-2.3104462946336134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{017B9A98-71B9-4410-8174-312E3AE8CE7B}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0A7-442D-B229-EA0CFB84B42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{7AD36D9F-E4DD-4C65-815E-61B66748B8CF}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0A7-442D-B229-EA0CFB84B42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{A2C83303-AF83-4F2B-84BE-6197B663F792}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0A7-442D-B229-EA0CFB84B4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57.7</c:v>
                </c:pt>
                <c:pt idx="16">
                  <c:v>57.8</c:v>
                </c:pt>
                <c:pt idx="24">
                  <c:v>59.5</c:v>
                </c:pt>
                <c:pt idx="32">
                  <c:v>60.4</c:v>
                </c:pt>
              </c:numCache>
            </c:numRef>
          </c:xVal>
          <c:yVal>
            <c:numRef>
              <c:f>公会計指標分析・財政指標組合せ分析表!$BP$55:$DC$55</c:f>
              <c:numCache>
                <c:formatCode>#,##0.0;"▲ "#,##0.0</c:formatCode>
                <c:ptCount val="40"/>
                <c:pt idx="8">
                  <c:v>15.5</c:v>
                </c:pt>
                <c:pt idx="16">
                  <c:v>14</c:v>
                </c:pt>
                <c:pt idx="24">
                  <c:v>11.4</c:v>
                </c:pt>
                <c:pt idx="32">
                  <c:v>10.4</c:v>
                </c:pt>
              </c:numCache>
            </c:numRef>
          </c:yVal>
          <c:smooth val="0"/>
          <c:extLst>
            <c:ext xmlns:c16="http://schemas.microsoft.com/office/drawing/2014/chart" uri="{C3380CC4-5D6E-409C-BE32-E72D297353CC}">
              <c16:uniqueId val="{00000013-F0A7-442D-B229-EA0CFB84B42B}"/>
            </c:ext>
          </c:extLst>
        </c:ser>
        <c:dLbls>
          <c:showLegendKey val="0"/>
          <c:showVal val="1"/>
          <c:showCatName val="0"/>
          <c:showSerName val="0"/>
          <c:showPercent val="0"/>
          <c:showBubbleSize val="0"/>
        </c:dLbls>
        <c:axId val="46179840"/>
        <c:axId val="46181760"/>
      </c:scatterChart>
      <c:valAx>
        <c:axId val="46179840"/>
        <c:scaling>
          <c:orientation val="minMax"/>
          <c:max val="66.5"/>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1"/>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4962107375550158E-2"/>
                  <c:y val="-6.72465780354502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{D0BB39C6-E455-4F3E-9A66-1C4F33765950}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AEA-4DFC-BFDA-44D849FDF7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{4219A453-4542-4CDD-A470-9BEC2D935D70}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EA-4DFC-BFDA-44D849FDF7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{C82643BD-FC7A-4367-BAE2-5DE1F6BB87DF}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EA-4DFC-BFDA-44D849FDF7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{F645987B-2513-43BE-B004-F72B642A928D}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EA-4DFC-BFDA-44D849FDF7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{57DEE076-A7BE-44AC-B0F7-112138710EA0}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EA-4DFC-BFDA-44D849FDF795}"/>
                </c:ext>
              </c:extLst>
            </c:dLbl>
            <c:dLbl>
              <c:idx val="8"/>
              <c:layout>
                <c:manualLayout>
                  <c:x val="-3.8433875862671038E-2"/>
                  <c:y val="-5.758671614013770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{6E87AAFE-5FBE-42CD-BD84-7AB14A0F7408}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AEA-4DFC-BFDA-44D849FDF79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{9A78AA53-C131-4F75-A6A2-65E2D7446AC0}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AEA-4DFC-BFDA-44D849FDF795}"/>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{540C9915-D81E-4256-B5BE-8B8CC0EA67EC}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AEA-4DFC-BFDA-44D849FDF79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{4F9F4C0E-0D90-4367-A9AA-F9DC5BC288FA}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AEA-4DFC-BFDA-44D849FDF7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9.6</c:v>
                </c:pt>
                <c:pt idx="16">
                  <c:v>10.199999999999999</c:v>
                </c:pt>
                <c:pt idx="24">
                  <c:v>11.2</c:v>
                </c:pt>
                <c:pt idx="32">
                  <c:v>11.9</c:v>
                </c:pt>
              </c:numCache>
            </c:numRef>
          </c:xVal>
          <c:yVal>
            <c:numRef>
              <c:f>公会計指標分析・財政指標組合せ分析表!$BP$73:$DC$73</c:f>
              <c:numCache>
                <c:formatCode>#,##0.0;"▲ "#,##0.0</c:formatCode>
                <c:ptCount val="40"/>
                <c:pt idx="0">
                  <c:v>82.8</c:v>
                </c:pt>
                <c:pt idx="8">
                  <c:v>79.400000000000006</c:v>
                </c:pt>
                <c:pt idx="16">
                  <c:v>70.3</c:v>
                </c:pt>
                <c:pt idx="24">
                  <c:v>72.599999999999994</c:v>
                </c:pt>
                <c:pt idx="32">
                  <c:v>72.3</c:v>
                </c:pt>
              </c:numCache>
            </c:numRef>
          </c:yVal>
          <c:smooth val="0"/>
          <c:extLst>
            <c:ext xmlns:c16="http://schemas.microsoft.com/office/drawing/2014/chart" uri="{C3380CC4-5D6E-409C-BE32-E72D297353CC}">
              <c16:uniqueId val="{00000009-5AEA-4DFC-BFDA-44D849FDF7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{D1FDAC6D-D6C6-4AB7-915D-638B9C8F6B3A}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AEA-4DFC-BFDA-44D849FDF79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{30F10D4C-286C-4CB1-AAE9-2E663BDDEE0C}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EA-4DFC-BFDA-44D849FDF7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{34C6FB0D-0D03-4A92-90FF-A443FCA192D4}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EA-4DFC-BFDA-44D849FDF7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{91D6F18B-DF86-4761-9A30-33AC03532783}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EA-4DFC-BFDA-44D849FDF7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{E62822B6-F8F8-4286-8589-E386DF7B6F05}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EA-4DFC-BFDA-44D849FDF795}"/>
                </c:ext>
              </c:extLst>
            </c:dLbl>
            <c:dLbl>
              <c:idx val="8"/>
              <c:layout>
                <c:manualLayout>
                  <c:x val="-2.4962107375550227E-2"/>
                  <c:y val="-7.121532398981586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{BACE2F40-4C98-43B2-B4BB-9399A221FF5F}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AEA-4DFC-BFDA-44D849FDF795}"/>
                </c:ext>
              </c:extLst>
            </c:dLbl>
            <c:dLbl>
              <c:idx val="16"/>
              <c:layout>
                <c:manualLayout>
                  <c:x val="-3.8433875862671038E-2"/>
                  <c:y val="-6.641775811746920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{653695CD-3A4D-4BF3-A2E6-1BEAE6BDF66C}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AEA-4DFC-BFDA-44D849FDF795}"/>
                </c:ext>
              </c:extLst>
            </c:dLbl>
            <c:dLbl>
              <c:idx val="24"/>
              <c:layout>
                <c:manualLayout>
                  <c:x val="-3.1697991619110633E-2"/>
                  <c:y val="-7.079286557294410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{0392186B-506A-4FBB-AC54-0617243E77F7}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AEA-4DFC-BFDA-44D849FDF795}"/>
                </c:ext>
              </c:extLst>
            </c:dLbl>
            <c:dLbl>
              <c:idx val="32"/>
              <c:layout>
                <c:manualLayout>
                  <c:x val="-3.1570342725075584E-2"/>
                  <c:y val="-4.123995569580802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{11E03F97-866D-4836-84F4-266B4DBC49EF}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AEA-4DFC-BFDA-44D849FDF7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5AEA-4DFC-BFDA-44D849FDF795}"/>
            </c:ext>
          </c:extLst>
        </c:ser>
        <c:dLbls>
          <c:showLegendKey val="0"/>
          <c:showVal val="1"/>
          <c:showCatName val="0"/>
          <c:showSerName val="0"/>
          <c:showPercent val="0"/>
          <c:showBubbleSize val="0"/>
        </c:dLbls>
        <c:axId val="84219776"/>
        <c:axId val="84234240"/>
      </c:scatterChart>
      <c:valAx>
        <c:axId val="84219776"/>
        <c:scaling>
          <c:orientation val="minMax"/>
          <c:max val="12.4"/>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年度に借入を行った事業や平成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年度に借入を行った大型事業の元金償還開始により増額となっている。</a:t>
          </a:r>
        </a:p>
        <a:p>
          <a:r>
            <a:rPr kumimoji="1" lang="ja-JP" altLang="en-US" sz="1400">
              <a:latin typeface="ＭＳ ゴシック" pitchFamily="49" charset="-128"/>
              <a:ea typeface="ＭＳ ゴシック" pitchFamily="49" charset="-128"/>
            </a:rPr>
            <a:t>　算入公債費</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については、過疎債や合併特例債などの交付税算入率の高い起債を活用していることから、平成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年度より増加している。</a:t>
          </a:r>
        </a:p>
        <a:p>
          <a:r>
            <a:rPr kumimoji="1" lang="ja-JP" altLang="en-US" sz="1400">
              <a:latin typeface="ＭＳ ゴシック" pitchFamily="49" charset="-128"/>
              <a:ea typeface="ＭＳ ゴシック" pitchFamily="49" charset="-128"/>
            </a:rPr>
            <a:t>　今後も、交付税措置割合が高い有利な起債を活用するものの、交付税算入とならない部分は分子の増加要因となるため、事業実施の適正化を図り、財政の健全化に努める。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満期一括償還地方債の償還の財源として積み立てている基金はない。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については、公営企業債等繰入見込額や退職手当負担見込額が減額となったが、平成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年度に引き続き、本庁舎等整備事業の本体工事に係る起債発行等により一般会計等に係る地方債の現在高が増額したため、将来負担額は増額となった。　</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充当可能額</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については、財源補てんのための基金取り崩しにより充当可能基金が減額し、交付税措置割合が高い有利な起債の活用により公債費における需要額算入見込額が増加し、全体的には増額となった。</a:t>
          </a:r>
        </a:p>
        <a:p>
          <a:r>
            <a:rPr kumimoji="1" lang="ja-JP" altLang="en-US" sz="1400">
              <a:latin typeface="ＭＳ ゴシック" pitchFamily="49" charset="-128"/>
              <a:ea typeface="ＭＳ ゴシック" pitchFamily="49" charset="-128"/>
            </a:rPr>
            <a:t>　地方債の現在高は令和元年度をピークと見込んでいるが、今後も図書館整備事業等大規模事業が予定されていることから、事業実施の平準化や新規事業の抑制などを行い、より一層の健全化に努める。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山形県庄内町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百万円の利子積立、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百万円の基金繰入の結果、減債基金を大きく取崩ししたことから、基金残高は平成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百万円の減額となった。基金積立の内訳は、減債基金への積立として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百万円、国営最上川下流左岸土地改良事業基金に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百万円等となっている。基金繰入の内容は、減債基金を財源補てんのために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百万円繰入、教育施設整備基金を教育関係工事費等に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百万円繰入、河川環境整備基金を河川環境整備のための維持工事等に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百万円繰入等となっている。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本町には、令和元年度末時点で、財政調整基金、減債基金のほか、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特定目的基金がある。財政調整基金及び減債基金においては、財政の健全運営に資するよう適切に管理運営していくとともに、特定目的基金においては、それぞれの基金の目的に沿って、維持管理事業を含めて今後予定されている事業に対して、事業計画を見据えながら適切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のうち、基金設置時期と社会情勢が変わったことにより活用の可能性が低いものや、基金設置目的が類似している基金がある場合は、基金を有効に活用できるよう統廃合も視野に入れた検討を行い、過剰な基金規模とならないよう、適切な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・地域振興基金：合併特例債を原資とし、町民の連携の強化及び地域振興を図る。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・教育施設整備基金：教育施設（小学校、幼稚園）関連の工事費等に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百万円、社会教育施設（公民館、社会体育施設、文化創造館）関連の工事費等に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・国営最上川下流左岸土地改良事業基金：令和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年度）の国営最上川下流左岸土地改良事業の負担金に必要な財源を確保するため平成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年度から積立を行っており、令和元年度も同額の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百万円を積み立てたことにより増額した。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毎年、教育施設及び社会教育施設に関連する工事費等に繰入を行っている状況である。施設の老朽化に伴い維持管理（修繕等）費用が増加していく一方で、基金へ積み立てる財源が利子積立のみという状況のため、将来的に基金運営が厳しくなると思われる。図書館の整備や教育施設の修繕等が今後も予定されているため、適切な基金運営ができるよう積立と繰入のバランスをとりながら運用してい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・国営最上川下流左岸土地改良事業基金：令和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百万円ずつ積み立てる。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財源調整のための基金積立及び定期預金利子積立による基金の増額。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財政調整基金は、町財政の年度間における財源を調整し、もって健全な財政運営に資するため設置された基金である。普通交付税や繰越金の状況により平成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年度までは当初で繰入を行った分を全て減額できていたが、平成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建設事業費や公債費の増加により、財源が不足したため、取崩しをしなければならない状況となった。令和元年度においても公債費の増加等により財源不足が生じたが、減債基金の取崩しを行ったため、財政調整基金の残高自体は増加となっている。しかし、公債費では、今後本庁舎等整備事業の償還も開始され、また、図書館整備事業等、普通建設事業費の増加も見込まれるため、積み増しは厳しい状況となっていくことが考えられることから、適切な基金運用に努め、健全な財政運営に資するよう調整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財源補てんのための取崩しによる基金の減額。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町債の償還に必要な財源を確保し、もって将来にわたる町財政の健全な運営に資するため設置された基金である。今後も償還額は高止まり傾向にあることから、計画的に積立・繰入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20,996
20,861
249.17
14,382,656
13,469,088
896,501
7,171,900
16,301,633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築年数</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年以上の建物が全体の約半数を占めていることや、学校施設について築年数が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年を超えているものが多い状況から、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類似団体内平均値より高い水準にある。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月に改訂した公共施設等総合管理計画や令和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月に策定した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等に基づき、総資産量の適正化や長寿命化に取り組んでいかなければならない。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xdr:cNvCxnSpPr/>
      </xdr:nvCxnSpPr>
      <xdr:spPr>
        <a:xfrm flipV="1">
          <a:off x="4206240" y="5407279"/>
          <a:ext cx="1270" cy="1057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xdr:cNvSpPr txBox="1"/>
      </xdr:nvSpPr>
      <xdr:spPr>
        <a:xfrm>
          <a:off x="4258945" y="6468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xdr:cNvCxnSpPr/>
      </xdr:nvCxnSpPr>
      <xdr:spPr>
        <a:xfrm>
          <a:off x="4119245" y="646442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xdr:cNvSpPr txBox="1"/>
      </xdr:nvSpPr>
      <xdr:spPr>
        <a:xfrm>
          <a:off x="4258945" y="518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xdr:cNvCxnSpPr/>
      </xdr:nvCxnSpPr>
      <xdr:spPr>
        <a:xfrm>
          <a:off x="4119245" y="540727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68" name="有形固定資産減価償却率平均値テキスト"/>
        <xdr:cNvSpPr txBox="1"/>
      </xdr:nvSpPr>
      <xdr:spPr>
        <a:xfrm>
          <a:off x="4258945" y="59262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xdr:cNvSpPr/>
      </xdr:nvSpPr>
      <xdr:spPr>
        <a:xfrm>
          <a:off x="4157345" y="60709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xdr:cNvSpPr/>
      </xdr:nvSpPr>
      <xdr:spPr>
        <a:xfrm>
          <a:off x="3537585" y="6051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xdr:cNvSpPr/>
      </xdr:nvSpPr>
      <xdr:spPr>
        <a:xfrm>
          <a:off x="2867025" y="60148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xdr:cNvSpPr/>
      </xdr:nvSpPr>
      <xdr:spPr>
        <a:xfrm>
          <a:off x="2196465" y="60126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xdr:cNvSpPr/>
      </xdr:nvSpPr>
      <xdr:spPr>
        <a:xfrm>
          <a:off x="1525905" y="5947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21717</xdr:rowOff>
    </xdr:from>
    <xdr:to>
      <xdr:col>23</xdr:col>
      <xdr:colOff>136525</xdr:colOff>
      <xdr:row>32</xdr:row>
      <xdr:rowOff>123317</xdr:rowOff>
    </xdr:to>
    <xdr:sp macro="" textlink="">
      <xdr:nvSpPr>
        <xdr:cNvPr id="79" name="楕円 78"/>
        <xdr:cNvSpPr/>
      </xdr:nvSpPr>
      <xdr:spPr>
        <a:xfrm>
          <a:off x="4157345" y="614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144</xdr:rowOff>
    </xdr:from>
    <xdr:ext cx="405111" cy="259045"/>
    <xdr:sp macro="" textlink="">
      <xdr:nvSpPr>
        <xdr:cNvPr id="80" name="有形固定資産減価償却率該当値テキスト"/>
        <xdr:cNvSpPr txBox="1"/>
      </xdr:nvSpPr>
      <xdr:spPr>
        <a:xfrm>
          <a:off x="4258945" y="6119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64897</xdr:rowOff>
    </xdr:from>
    <xdr:to>
      <xdr:col>19</xdr:col>
      <xdr:colOff>187325</xdr:colOff>
      <xdr:row>32</xdr:row>
      <xdr:rowOff>166497</xdr:rowOff>
    </xdr:to>
    <xdr:sp macro="" textlink="">
      <xdr:nvSpPr>
        <xdr:cNvPr id="81" name="楕円 80"/>
        <xdr:cNvSpPr/>
      </xdr:nvSpPr>
      <xdr:spPr>
        <a:xfrm>
          <a:off x="3537585" y="61837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72517</xdr:rowOff>
    </xdr:from>
    <xdr:to>
      <xdr:col>23</xdr:col>
      <xdr:colOff>85725</xdr:colOff>
      <xdr:row>32</xdr:row>
      <xdr:rowOff>115697</xdr:rowOff>
    </xdr:to>
    <xdr:cxnSp macro="">
      <xdr:nvCxnSpPr>
        <xdr:cNvPr id="82" name="直線コネクタ 81"/>
        <xdr:cNvCxnSpPr/>
      </xdr:nvCxnSpPr>
      <xdr:spPr>
        <a:xfrm flipV="1">
          <a:off x="3588385" y="6191377"/>
          <a:ext cx="619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56261</xdr:rowOff>
    </xdr:from>
    <xdr:to>
      <xdr:col>15</xdr:col>
      <xdr:colOff>187325</xdr:colOff>
      <xdr:row>32</xdr:row>
      <xdr:rowOff>157861</xdr:rowOff>
    </xdr:to>
    <xdr:sp macro="" textlink="">
      <xdr:nvSpPr>
        <xdr:cNvPr id="83" name="楕円 82"/>
        <xdr:cNvSpPr/>
      </xdr:nvSpPr>
      <xdr:spPr>
        <a:xfrm>
          <a:off x="2867025" y="61751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107061</xdr:rowOff>
    </xdr:from>
    <xdr:to>
      <xdr:col>19</xdr:col>
      <xdr:colOff>136525</xdr:colOff>
      <xdr:row>32</xdr:row>
      <xdr:rowOff>115697</xdr:rowOff>
    </xdr:to>
    <xdr:cxnSp macro="">
      <xdr:nvCxnSpPr>
        <xdr:cNvPr id="84" name="直線コネクタ 83"/>
        <xdr:cNvCxnSpPr/>
      </xdr:nvCxnSpPr>
      <xdr:spPr>
        <a:xfrm>
          <a:off x="2917825" y="6225921"/>
          <a:ext cx="67056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56261</xdr:rowOff>
    </xdr:from>
    <xdr:to>
      <xdr:col>11</xdr:col>
      <xdr:colOff>187325</xdr:colOff>
      <xdr:row>32</xdr:row>
      <xdr:rowOff>157861</xdr:rowOff>
    </xdr:to>
    <xdr:sp macro="" textlink="">
      <xdr:nvSpPr>
        <xdr:cNvPr id="85" name="楕円 84"/>
        <xdr:cNvSpPr/>
      </xdr:nvSpPr>
      <xdr:spPr>
        <a:xfrm>
          <a:off x="2196465" y="61751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107061</xdr:rowOff>
    </xdr:from>
    <xdr:to>
      <xdr:col>15</xdr:col>
      <xdr:colOff>136525</xdr:colOff>
      <xdr:row>32</xdr:row>
      <xdr:rowOff>107061</xdr:rowOff>
    </xdr:to>
    <xdr:cxnSp macro="">
      <xdr:nvCxnSpPr>
        <xdr:cNvPr id="86" name="直線コネクタ 85"/>
        <xdr:cNvCxnSpPr/>
      </xdr:nvCxnSpPr>
      <xdr:spPr>
        <a:xfrm>
          <a:off x="2247265" y="6225921"/>
          <a:ext cx="670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87" name="n_1aveValue有形固定資産減価償却率"/>
        <xdr:cNvSpPr txBox="1"/>
      </xdr:nvSpPr>
      <xdr:spPr>
        <a:xfrm>
          <a:off x="3395989"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88" name="n_2aveValue有形固定資産減価償却率"/>
        <xdr:cNvSpPr txBox="1"/>
      </xdr:nvSpPr>
      <xdr:spPr>
        <a:xfrm>
          <a:off x="2738129" y="5793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89" name="n_3aveValue有形固定資産減価償却率"/>
        <xdr:cNvSpPr txBox="1"/>
      </xdr:nvSpPr>
      <xdr:spPr>
        <a:xfrm>
          <a:off x="2067569" y="579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0" name="n_4aveValue有形固定資産減価償却率"/>
        <xdr:cNvSpPr txBox="1"/>
      </xdr:nvSpPr>
      <xdr:spPr>
        <a:xfrm>
          <a:off x="1397009"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157624</xdr:rowOff>
    </xdr:from>
    <xdr:ext cx="405111" cy="259045"/>
    <xdr:sp macro="" textlink="">
      <xdr:nvSpPr>
        <xdr:cNvPr id="91" name="n_1mainValue有形固定資産減価償却率"/>
        <xdr:cNvSpPr txBox="1"/>
      </xdr:nvSpPr>
      <xdr:spPr>
        <a:xfrm>
          <a:off x="3395989" y="6276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148988</xdr:rowOff>
    </xdr:from>
    <xdr:ext cx="405111" cy="259045"/>
    <xdr:sp macro="" textlink="">
      <xdr:nvSpPr>
        <xdr:cNvPr id="92" name="n_2mainValue有形固定資産減価償却率"/>
        <xdr:cNvSpPr txBox="1"/>
      </xdr:nvSpPr>
      <xdr:spPr>
        <a:xfrm>
          <a:off x="2738129" y="6267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148988</xdr:rowOff>
    </xdr:from>
    <xdr:ext cx="405111" cy="259045"/>
    <xdr:sp macro="" textlink="">
      <xdr:nvSpPr>
        <xdr:cNvPr id="93" name="n_3mainValue有形固定資産減価償却率"/>
        <xdr:cNvSpPr txBox="1"/>
      </xdr:nvSpPr>
      <xdr:spPr>
        <a:xfrm>
          <a:off x="2067569" y="6267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本庁舎等整備事業の本体工事の影響や、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過去に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実施した大規模事業の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元金償還開始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元利償還金の増加等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による財源不足に対応するため、減債基金残高が減額したが、これにより充当可能財源が減額し、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年度と比較して増加となった。今後も、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図書館整備事業や立川総合支所庁舎改修整備事業等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大規模</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が行われるため、事業の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平準化を図っていく等、債務償還比率を考慮しながら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事業を実施していく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必要がある。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4" name="直線コネクタ 123"/>
        <xdr:cNvCxnSpPr/>
      </xdr:nvCxnSpPr>
      <xdr:spPr>
        <a:xfrm flipV="1">
          <a:off x="13027660" y="5145223"/>
          <a:ext cx="1269" cy="146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5" name="債務償還比率最小値テキスト"/>
        <xdr:cNvSpPr txBox="1"/>
      </xdr:nvSpPr>
      <xdr:spPr>
        <a:xfrm>
          <a:off x="13080365" y="661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6" name="直線コネクタ 125"/>
        <xdr:cNvCxnSpPr/>
      </xdr:nvCxnSpPr>
      <xdr:spPr>
        <a:xfrm>
          <a:off x="12963525" y="66089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29" name="債務償還比率平均値テキスト"/>
        <xdr:cNvSpPr txBox="1"/>
      </xdr:nvSpPr>
      <xdr:spPr>
        <a:xfrm>
          <a:off x="13080365" y="57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0" name="フローチャート: 判断 129"/>
        <xdr:cNvSpPr/>
      </xdr:nvSpPr>
      <xdr:spPr>
        <a:xfrm>
          <a:off x="13001625" y="5850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1" name="フローチャート: 判断 130"/>
        <xdr:cNvSpPr/>
      </xdr:nvSpPr>
      <xdr:spPr>
        <a:xfrm>
          <a:off x="12359005" y="58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2" name="フローチャート: 判断 131"/>
        <xdr:cNvSpPr/>
      </xdr:nvSpPr>
      <xdr:spPr>
        <a:xfrm>
          <a:off x="11688445" y="5864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3" name="フローチャート: 判断 132"/>
        <xdr:cNvSpPr/>
      </xdr:nvSpPr>
      <xdr:spPr>
        <a:xfrm>
          <a:off x="11017885" y="584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4" name="フローチャート: 判断 133"/>
        <xdr:cNvSpPr/>
      </xdr:nvSpPr>
      <xdr:spPr>
        <a:xfrm>
          <a:off x="10347325" y="582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91612</xdr:rowOff>
    </xdr:from>
    <xdr:to>
      <xdr:col>76</xdr:col>
      <xdr:colOff>73025</xdr:colOff>
      <xdr:row>34</xdr:row>
      <xdr:rowOff>21762</xdr:rowOff>
    </xdr:to>
    <xdr:sp macro="" textlink="">
      <xdr:nvSpPr>
        <xdr:cNvPr id="140" name="楕円 139"/>
        <xdr:cNvSpPr/>
      </xdr:nvSpPr>
      <xdr:spPr>
        <a:xfrm>
          <a:off x="13001625" y="63781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70039</xdr:rowOff>
    </xdr:from>
    <xdr:ext cx="469744" cy="259045"/>
    <xdr:sp macro="" textlink="">
      <xdr:nvSpPr>
        <xdr:cNvPr id="141" name="債務償還比率該当値テキスト"/>
        <xdr:cNvSpPr txBox="1"/>
      </xdr:nvSpPr>
      <xdr:spPr>
        <a:xfrm>
          <a:off x="13080365" y="635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45811</xdr:rowOff>
    </xdr:from>
    <xdr:to>
      <xdr:col>72</xdr:col>
      <xdr:colOff>123825</xdr:colOff>
      <xdr:row>33</xdr:row>
      <xdr:rowOff>147411</xdr:rowOff>
    </xdr:to>
    <xdr:sp macro="" textlink="">
      <xdr:nvSpPr>
        <xdr:cNvPr id="142" name="楕円 141"/>
        <xdr:cNvSpPr/>
      </xdr:nvSpPr>
      <xdr:spPr>
        <a:xfrm>
          <a:off x="12359005" y="633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96610</xdr:rowOff>
    </xdr:from>
    <xdr:to>
      <xdr:col>76</xdr:col>
      <xdr:colOff>22225</xdr:colOff>
      <xdr:row>33</xdr:row>
      <xdr:rowOff>142412</xdr:rowOff>
    </xdr:to>
    <xdr:cxnSp macro="">
      <xdr:nvCxnSpPr>
        <xdr:cNvPr id="143" name="直線コネクタ 142"/>
        <xdr:cNvCxnSpPr/>
      </xdr:nvCxnSpPr>
      <xdr:spPr>
        <a:xfrm>
          <a:off x="12409805" y="6383110"/>
          <a:ext cx="619760" cy="4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934</xdr:rowOff>
    </xdr:from>
    <xdr:to>
      <xdr:col>68</xdr:col>
      <xdr:colOff>123825</xdr:colOff>
      <xdr:row>33</xdr:row>
      <xdr:rowOff>102535</xdr:rowOff>
    </xdr:to>
    <xdr:sp macro="" textlink="">
      <xdr:nvSpPr>
        <xdr:cNvPr id="144" name="楕円 143"/>
        <xdr:cNvSpPr/>
      </xdr:nvSpPr>
      <xdr:spPr>
        <a:xfrm>
          <a:off x="11688445" y="62874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51734</xdr:rowOff>
    </xdr:from>
    <xdr:to>
      <xdr:col>72</xdr:col>
      <xdr:colOff>73025</xdr:colOff>
      <xdr:row>33</xdr:row>
      <xdr:rowOff>96610</xdr:rowOff>
    </xdr:to>
    <xdr:cxnSp macro="">
      <xdr:nvCxnSpPr>
        <xdr:cNvPr id="145" name="直線コネクタ 144"/>
        <xdr:cNvCxnSpPr/>
      </xdr:nvCxnSpPr>
      <xdr:spPr>
        <a:xfrm>
          <a:off x="11739245" y="6338234"/>
          <a:ext cx="670560" cy="4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40413</xdr:rowOff>
    </xdr:from>
    <xdr:to>
      <xdr:col>64</xdr:col>
      <xdr:colOff>123825</xdr:colOff>
      <xdr:row>33</xdr:row>
      <xdr:rowOff>142013</xdr:rowOff>
    </xdr:to>
    <xdr:sp macro="" textlink="">
      <xdr:nvSpPr>
        <xdr:cNvPr id="146" name="楕円 145"/>
        <xdr:cNvSpPr/>
      </xdr:nvSpPr>
      <xdr:spPr>
        <a:xfrm>
          <a:off x="11017885" y="632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51734</xdr:rowOff>
    </xdr:from>
    <xdr:to>
      <xdr:col>68</xdr:col>
      <xdr:colOff>73025</xdr:colOff>
      <xdr:row>33</xdr:row>
      <xdr:rowOff>91213</xdr:rowOff>
    </xdr:to>
    <xdr:cxnSp macro="">
      <xdr:nvCxnSpPr>
        <xdr:cNvPr id="147" name="直線コネクタ 146"/>
        <xdr:cNvCxnSpPr/>
      </xdr:nvCxnSpPr>
      <xdr:spPr>
        <a:xfrm flipV="1">
          <a:off x="11068685" y="6338234"/>
          <a:ext cx="670560" cy="3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5252</xdr:rowOff>
    </xdr:from>
    <xdr:to>
      <xdr:col>60</xdr:col>
      <xdr:colOff>123825</xdr:colOff>
      <xdr:row>33</xdr:row>
      <xdr:rowOff>106852</xdr:rowOff>
    </xdr:to>
    <xdr:sp macro="" textlink="">
      <xdr:nvSpPr>
        <xdr:cNvPr id="148" name="楕円 147"/>
        <xdr:cNvSpPr/>
      </xdr:nvSpPr>
      <xdr:spPr>
        <a:xfrm>
          <a:off x="10347325" y="62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56052</xdr:rowOff>
    </xdr:from>
    <xdr:to>
      <xdr:col>64</xdr:col>
      <xdr:colOff>73025</xdr:colOff>
      <xdr:row>33</xdr:row>
      <xdr:rowOff>91213</xdr:rowOff>
    </xdr:to>
    <xdr:cxnSp macro="">
      <xdr:nvCxnSpPr>
        <xdr:cNvPr id="149" name="直線コネクタ 148"/>
        <xdr:cNvCxnSpPr/>
      </xdr:nvCxnSpPr>
      <xdr:spPr>
        <a:xfrm>
          <a:off x="10398125" y="6342552"/>
          <a:ext cx="67056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0" name="n_1aveValue債務償還比率"/>
        <xdr:cNvSpPr txBox="1"/>
      </xdr:nvSpPr>
      <xdr:spPr>
        <a:xfrm>
          <a:off x="12185092" y="562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1" name="n_2aveValue債務償還比率"/>
        <xdr:cNvSpPr txBox="1"/>
      </xdr:nvSpPr>
      <xdr:spPr>
        <a:xfrm>
          <a:off x="11527232" y="564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2" name="n_3aveValue債務償還比率"/>
        <xdr:cNvSpPr txBox="1"/>
      </xdr:nvSpPr>
      <xdr:spPr>
        <a:xfrm>
          <a:off x="10856672" y="562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162904</xdr:rowOff>
    </xdr:from>
    <xdr:ext cx="469744" cy="259045"/>
    <xdr:sp macro="" textlink="">
      <xdr:nvSpPr>
        <xdr:cNvPr id="153" name="n_4aveValue債務償還比率"/>
        <xdr:cNvSpPr txBox="1"/>
      </xdr:nvSpPr>
      <xdr:spPr>
        <a:xfrm>
          <a:off x="10186112" y="561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138537</xdr:rowOff>
    </xdr:from>
    <xdr:ext cx="469744" cy="259045"/>
    <xdr:sp macro="" textlink="">
      <xdr:nvSpPr>
        <xdr:cNvPr id="154" name="n_1mainValue債務償還比率"/>
        <xdr:cNvSpPr txBox="1"/>
      </xdr:nvSpPr>
      <xdr:spPr>
        <a:xfrm>
          <a:off x="12185092" y="642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93661</xdr:rowOff>
    </xdr:from>
    <xdr:ext cx="469744" cy="259045"/>
    <xdr:sp macro="" textlink="">
      <xdr:nvSpPr>
        <xdr:cNvPr id="155" name="n_2mainValue債務償還比率"/>
        <xdr:cNvSpPr txBox="1"/>
      </xdr:nvSpPr>
      <xdr:spPr>
        <a:xfrm>
          <a:off x="11527232" y="638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133140</xdr:rowOff>
    </xdr:from>
    <xdr:ext cx="469744" cy="259045"/>
    <xdr:sp macro="" textlink="">
      <xdr:nvSpPr>
        <xdr:cNvPr id="156" name="n_3mainValue債務償還比率"/>
        <xdr:cNvSpPr txBox="1"/>
      </xdr:nvSpPr>
      <xdr:spPr>
        <a:xfrm>
          <a:off x="10856672" y="641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97979</xdr:rowOff>
    </xdr:from>
    <xdr:ext cx="469744" cy="259045"/>
    <xdr:sp macro="" textlink="">
      <xdr:nvSpPr>
        <xdr:cNvPr id="157" name="n_4mainValue債務償還比率"/>
        <xdr:cNvSpPr txBox="1"/>
      </xdr:nvSpPr>
      <xdr:spPr>
        <a:xfrm>
          <a:off x="10186112" y="638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20,996
20,861
249.17
14,382,656
13,469,088
896,501
7,171,900
16,301,633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086225" y="566547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12496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02082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124960" y="54445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02082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3" name="【道路】&#10;有形固定資産減価償却率平均値テキスト"/>
        <xdr:cNvSpPr txBox="1"/>
      </xdr:nvSpPr>
      <xdr:spPr>
        <a:xfrm>
          <a:off x="4124960" y="6319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03606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312160" y="644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514600" y="641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739900" y="641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965200" y="64022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54791</xdr:rowOff>
    </xdr:from>
    <xdr:to>
      <xdr:col>24</xdr:col>
      <xdr:colOff>114300</xdr:colOff>
      <xdr:row>40</xdr:row>
      <xdr:rowOff>156391</xdr:rowOff>
    </xdr:to>
    <xdr:sp macro="" textlink="">
      <xdr:nvSpPr>
        <xdr:cNvPr id="74" name="楕円 73"/>
        <xdr:cNvSpPr/>
      </xdr:nvSpPr>
      <xdr:spPr>
        <a:xfrm>
          <a:off x="4036060" y="676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33218</xdr:rowOff>
    </xdr:from>
    <xdr:ext cx="405111" cy="259045"/>
    <xdr:sp macro="" textlink="">
      <xdr:nvSpPr>
        <xdr:cNvPr id="75" name="【道路】&#10;有形固定資産減価償却率該当値テキスト"/>
        <xdr:cNvSpPr txBox="1"/>
      </xdr:nvSpPr>
      <xdr:spPr>
        <a:xfrm>
          <a:off x="4124960" y="6738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74385</xdr:rowOff>
    </xdr:from>
    <xdr:to>
      <xdr:col>20</xdr:col>
      <xdr:colOff>38100</xdr:colOff>
      <xdr:row>41</xdr:row>
      <xdr:rowOff>4535</xdr:rowOff>
    </xdr:to>
    <xdr:sp macro="" textlink="">
      <xdr:nvSpPr>
        <xdr:cNvPr id="76" name="楕円 75"/>
        <xdr:cNvSpPr/>
      </xdr:nvSpPr>
      <xdr:spPr>
        <a:xfrm>
          <a:off x="3312160" y="67799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105591</xdr:rowOff>
    </xdr:from>
    <xdr:to>
      <xdr:col>24</xdr:col>
      <xdr:colOff>63500</xdr:colOff>
      <xdr:row>40</xdr:row>
      <xdr:rowOff>125185</xdr:rowOff>
    </xdr:to>
    <xdr:cxnSp macro="">
      <xdr:nvCxnSpPr>
        <xdr:cNvPr id="77" name="直線コネクタ 76"/>
        <xdr:cNvCxnSpPr/>
      </xdr:nvCxnSpPr>
      <xdr:spPr>
        <a:xfrm flipV="1">
          <a:off x="3355340" y="6811191"/>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110309</xdr:rowOff>
    </xdr:from>
    <xdr:to>
      <xdr:col>15</xdr:col>
      <xdr:colOff>101600</xdr:colOff>
      <xdr:row>41</xdr:row>
      <xdr:rowOff>40459</xdr:rowOff>
    </xdr:to>
    <xdr:sp macro="" textlink="">
      <xdr:nvSpPr>
        <xdr:cNvPr id="78" name="楕円 77"/>
        <xdr:cNvSpPr/>
      </xdr:nvSpPr>
      <xdr:spPr>
        <a:xfrm>
          <a:off x="2514600" y="68159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125185</xdr:rowOff>
    </xdr:from>
    <xdr:to>
      <xdr:col>19</xdr:col>
      <xdr:colOff>177800</xdr:colOff>
      <xdr:row>40</xdr:row>
      <xdr:rowOff>161109</xdr:rowOff>
    </xdr:to>
    <xdr:cxnSp macro="">
      <xdr:nvCxnSpPr>
        <xdr:cNvPr id="79" name="直線コネクタ 78"/>
        <xdr:cNvCxnSpPr/>
      </xdr:nvCxnSpPr>
      <xdr:spPr>
        <a:xfrm flipV="1">
          <a:off x="2565400" y="6830785"/>
          <a:ext cx="78994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121738</xdr:rowOff>
    </xdr:from>
    <xdr:to>
      <xdr:col>10</xdr:col>
      <xdr:colOff>165100</xdr:colOff>
      <xdr:row>41</xdr:row>
      <xdr:rowOff>51888</xdr:rowOff>
    </xdr:to>
    <xdr:sp macro="" textlink="">
      <xdr:nvSpPr>
        <xdr:cNvPr id="80" name="楕円 79"/>
        <xdr:cNvSpPr/>
      </xdr:nvSpPr>
      <xdr:spPr>
        <a:xfrm>
          <a:off x="1739900" y="6827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161109</xdr:rowOff>
    </xdr:from>
    <xdr:to>
      <xdr:col>15</xdr:col>
      <xdr:colOff>50800</xdr:colOff>
      <xdr:row>41</xdr:row>
      <xdr:rowOff>1088</xdr:rowOff>
    </xdr:to>
    <xdr:cxnSp macro="">
      <xdr:nvCxnSpPr>
        <xdr:cNvPr id="81" name="直線コネクタ 80"/>
        <xdr:cNvCxnSpPr/>
      </xdr:nvCxnSpPr>
      <xdr:spPr>
        <a:xfrm flipV="1">
          <a:off x="1790700" y="6866709"/>
          <a:ext cx="7747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2" name="n_1aveValue【道路】&#10;有形固定資産減価償却率"/>
        <xdr:cNvSpPr txBox="1"/>
      </xdr:nvSpPr>
      <xdr:spPr>
        <a:xfrm>
          <a:off x="317056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3" name="n_2aveValue【道路】&#10;有形固定資産減価償却率"/>
        <xdr:cNvSpPr txBox="1"/>
      </xdr:nvSpPr>
      <xdr:spPr>
        <a:xfrm>
          <a:off x="238570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4" name="n_3aveValue【道路】&#10;有形固定資産減価償却率"/>
        <xdr:cNvSpPr txBox="1"/>
      </xdr:nvSpPr>
      <xdr:spPr>
        <a:xfrm>
          <a:off x="161100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5" name="n_4aveValue【道路】&#10;有形固定資産減価償却率"/>
        <xdr:cNvSpPr txBox="1"/>
      </xdr:nvSpPr>
      <xdr:spPr>
        <a:xfrm>
          <a:off x="836304" y="618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167112</xdr:rowOff>
    </xdr:from>
    <xdr:ext cx="405111" cy="259045"/>
    <xdr:sp macro="" textlink="">
      <xdr:nvSpPr>
        <xdr:cNvPr id="86" name="n_1mainValue【道路】&#10;有形固定資産減価償却率"/>
        <xdr:cNvSpPr txBox="1"/>
      </xdr:nvSpPr>
      <xdr:spPr>
        <a:xfrm>
          <a:off x="3170564" y="68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31586</xdr:rowOff>
    </xdr:from>
    <xdr:ext cx="405111" cy="259045"/>
    <xdr:sp macro="" textlink="">
      <xdr:nvSpPr>
        <xdr:cNvPr id="87" name="n_2mainValue【道路】&#10;有形固定資産減価償却率"/>
        <xdr:cNvSpPr txBox="1"/>
      </xdr:nvSpPr>
      <xdr:spPr>
        <a:xfrm>
          <a:off x="2385704" y="690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43015</xdr:rowOff>
    </xdr:from>
    <xdr:ext cx="405111" cy="259045"/>
    <xdr:sp macro="" textlink="">
      <xdr:nvSpPr>
        <xdr:cNvPr id="88" name="n_3mainValue【道路】&#10;有形固定資産減価償却率"/>
        <xdr:cNvSpPr txBox="1"/>
      </xdr:nvSpPr>
      <xdr:spPr>
        <a:xfrm>
          <a:off x="1611004" y="691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2" name="直線コネクタ 111"/>
        <xdr:cNvCxnSpPr/>
      </xdr:nvCxnSpPr>
      <xdr:spPr>
        <a:xfrm flipV="1">
          <a:off x="9219565" y="5565801"/>
          <a:ext cx="0" cy="151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3" name="【道路】&#10;一人当たり延長最小値テキスト"/>
        <xdr:cNvSpPr txBox="1"/>
      </xdr:nvSpPr>
      <xdr:spPr>
        <a:xfrm>
          <a:off x="9258300" y="70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4" name="直線コネクタ 113"/>
        <xdr:cNvCxnSpPr/>
      </xdr:nvCxnSpPr>
      <xdr:spPr>
        <a:xfrm>
          <a:off x="9154160" y="707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5" name="【道路】&#10;一人当たり延長最大値テキスト"/>
        <xdr:cNvSpPr txBox="1"/>
      </xdr:nvSpPr>
      <xdr:spPr>
        <a:xfrm>
          <a:off x="9258300" y="534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6" name="直線コネクタ 115"/>
        <xdr:cNvCxnSpPr/>
      </xdr:nvCxnSpPr>
      <xdr:spPr>
        <a:xfrm>
          <a:off x="9154160" y="55658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17" name="【道路】&#10;一人当たり延長平均値テキスト"/>
        <xdr:cNvSpPr txBox="1"/>
      </xdr:nvSpPr>
      <xdr:spPr>
        <a:xfrm>
          <a:off x="9258300" y="66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18" name="フローチャート: 判断 117"/>
        <xdr:cNvSpPr/>
      </xdr:nvSpPr>
      <xdr:spPr>
        <a:xfrm>
          <a:off x="9192260" y="67949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19" name="フローチャート: 判断 118"/>
        <xdr:cNvSpPr/>
      </xdr:nvSpPr>
      <xdr:spPr>
        <a:xfrm>
          <a:off x="8445500" y="67813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0" name="フローチャート: 判断 119"/>
        <xdr:cNvSpPr/>
      </xdr:nvSpPr>
      <xdr:spPr>
        <a:xfrm>
          <a:off x="7670800" y="67820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1" name="フローチャート: 判断 120"/>
        <xdr:cNvSpPr/>
      </xdr:nvSpPr>
      <xdr:spPr>
        <a:xfrm>
          <a:off x="6873240" y="68186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2" name="フローチャート: 判断 121"/>
        <xdr:cNvSpPr/>
      </xdr:nvSpPr>
      <xdr:spPr>
        <a:xfrm>
          <a:off x="6098540" y="68254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117970</xdr:rowOff>
    </xdr:from>
    <xdr:to>
      <xdr:col>55</xdr:col>
      <xdr:colOff>50800</xdr:colOff>
      <xdr:row>41</xdr:row>
      <xdr:rowOff>48120</xdr:rowOff>
    </xdr:to>
    <xdr:sp macro="" textlink="">
      <xdr:nvSpPr>
        <xdr:cNvPr id="128" name="楕円 127"/>
        <xdr:cNvSpPr/>
      </xdr:nvSpPr>
      <xdr:spPr>
        <a:xfrm>
          <a:off x="9192260" y="6823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96397</xdr:rowOff>
    </xdr:from>
    <xdr:ext cx="534377" cy="259045"/>
    <xdr:sp macro="" textlink="">
      <xdr:nvSpPr>
        <xdr:cNvPr id="129" name="【道路】&#10;一人当たり延長該当値テキスト"/>
        <xdr:cNvSpPr txBox="1"/>
      </xdr:nvSpPr>
      <xdr:spPr>
        <a:xfrm>
          <a:off x="9258300" y="680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121983</xdr:rowOff>
    </xdr:from>
    <xdr:to>
      <xdr:col>50</xdr:col>
      <xdr:colOff>165100</xdr:colOff>
      <xdr:row>41</xdr:row>
      <xdr:rowOff>52133</xdr:rowOff>
    </xdr:to>
    <xdr:sp macro="" textlink="">
      <xdr:nvSpPr>
        <xdr:cNvPr id="130" name="楕円 129"/>
        <xdr:cNvSpPr/>
      </xdr:nvSpPr>
      <xdr:spPr>
        <a:xfrm>
          <a:off x="8445500" y="6827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168770</xdr:rowOff>
    </xdr:from>
    <xdr:to>
      <xdr:col>55</xdr:col>
      <xdr:colOff>0</xdr:colOff>
      <xdr:row>41</xdr:row>
      <xdr:rowOff>1333</xdr:rowOff>
    </xdr:to>
    <xdr:cxnSp macro="">
      <xdr:nvCxnSpPr>
        <xdr:cNvPr id="131" name="直線コネクタ 130"/>
        <xdr:cNvCxnSpPr/>
      </xdr:nvCxnSpPr>
      <xdr:spPr>
        <a:xfrm flipV="1">
          <a:off x="8496300" y="6874370"/>
          <a:ext cx="7239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124917</xdr:rowOff>
    </xdr:from>
    <xdr:to>
      <xdr:col>46</xdr:col>
      <xdr:colOff>38100</xdr:colOff>
      <xdr:row>41</xdr:row>
      <xdr:rowOff>55067</xdr:rowOff>
    </xdr:to>
    <xdr:sp macro="" textlink="">
      <xdr:nvSpPr>
        <xdr:cNvPr id="132" name="楕円 131"/>
        <xdr:cNvSpPr/>
      </xdr:nvSpPr>
      <xdr:spPr>
        <a:xfrm>
          <a:off x="7670800" y="68305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xdr:rowOff>
    </xdr:from>
    <xdr:to>
      <xdr:col>50</xdr:col>
      <xdr:colOff>114300</xdr:colOff>
      <xdr:row>41</xdr:row>
      <xdr:rowOff>4267</xdr:rowOff>
    </xdr:to>
    <xdr:cxnSp macro="">
      <xdr:nvCxnSpPr>
        <xdr:cNvPr id="133" name="直線コネクタ 132"/>
        <xdr:cNvCxnSpPr/>
      </xdr:nvCxnSpPr>
      <xdr:spPr>
        <a:xfrm flipV="1">
          <a:off x="7713980" y="6874573"/>
          <a:ext cx="78232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127762</xdr:rowOff>
    </xdr:from>
    <xdr:to>
      <xdr:col>41</xdr:col>
      <xdr:colOff>101600</xdr:colOff>
      <xdr:row>41</xdr:row>
      <xdr:rowOff>57912</xdr:rowOff>
    </xdr:to>
    <xdr:sp macro="" textlink="">
      <xdr:nvSpPr>
        <xdr:cNvPr id="134" name="楕円 133"/>
        <xdr:cNvSpPr/>
      </xdr:nvSpPr>
      <xdr:spPr>
        <a:xfrm>
          <a:off x="6873240" y="68333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4267</xdr:rowOff>
    </xdr:from>
    <xdr:to>
      <xdr:col>45</xdr:col>
      <xdr:colOff>177800</xdr:colOff>
      <xdr:row>41</xdr:row>
      <xdr:rowOff>7112</xdr:rowOff>
    </xdr:to>
    <xdr:cxnSp macro="">
      <xdr:nvCxnSpPr>
        <xdr:cNvPr id="135" name="直線コネクタ 134"/>
        <xdr:cNvCxnSpPr/>
      </xdr:nvCxnSpPr>
      <xdr:spPr>
        <a:xfrm flipV="1">
          <a:off x="6924040" y="6877507"/>
          <a:ext cx="78994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36" name="n_1aveValue【道路】&#10;一人当たり延長"/>
        <xdr:cNvSpPr txBox="1"/>
      </xdr:nvSpPr>
      <xdr:spPr>
        <a:xfrm>
          <a:off x="8239271" y="656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37" name="n_2aveValue【道路】&#10;一人当たり延長"/>
        <xdr:cNvSpPr txBox="1"/>
      </xdr:nvSpPr>
      <xdr:spPr>
        <a:xfrm>
          <a:off x="7477271" y="65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38" name="n_3aveValue【道路】&#10;一人当たり延長"/>
        <xdr:cNvSpPr txBox="1"/>
      </xdr:nvSpPr>
      <xdr:spPr>
        <a:xfrm>
          <a:off x="6702571" y="65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39" name="n_4aveValue【道路】&#10;一人当たり延長"/>
        <xdr:cNvSpPr txBox="1"/>
      </xdr:nvSpPr>
      <xdr:spPr>
        <a:xfrm>
          <a:off x="5905011" y="66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43260</xdr:rowOff>
    </xdr:from>
    <xdr:ext cx="534377" cy="259045"/>
    <xdr:sp macro="" textlink="">
      <xdr:nvSpPr>
        <xdr:cNvPr id="140" name="n_1mainValue【道路】&#10;一人当たり延長"/>
        <xdr:cNvSpPr txBox="1"/>
      </xdr:nvSpPr>
      <xdr:spPr>
        <a:xfrm>
          <a:off x="8239271" y="69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46194</xdr:rowOff>
    </xdr:from>
    <xdr:ext cx="534377" cy="259045"/>
    <xdr:sp macro="" textlink="">
      <xdr:nvSpPr>
        <xdr:cNvPr id="141" name="n_2mainValue【道路】&#10;一人当たり延長"/>
        <xdr:cNvSpPr txBox="1"/>
      </xdr:nvSpPr>
      <xdr:spPr>
        <a:xfrm>
          <a:off x="7477271" y="69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49039</xdr:rowOff>
    </xdr:from>
    <xdr:ext cx="534377" cy="259045"/>
    <xdr:sp macro="" textlink="">
      <xdr:nvSpPr>
        <xdr:cNvPr id="142" name="n_3mainValue【道路】&#10;一人当たり延長"/>
        <xdr:cNvSpPr txBox="1"/>
      </xdr:nvSpPr>
      <xdr:spPr>
        <a:xfrm>
          <a:off x="6702571" y="692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5" name="テキスト ボックス 154"/>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3" name="テキスト ボックス 162"/>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66" name="直線コネクタ 165"/>
        <xdr:cNvCxnSpPr/>
      </xdr:nvCxnSpPr>
      <xdr:spPr>
        <a:xfrm flipV="1">
          <a:off x="4086225" y="939546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67" name="【橋りょう・トンネル】&#10;有形固定資産減価償却率最小値テキスト"/>
        <xdr:cNvSpPr txBox="1"/>
      </xdr:nvSpPr>
      <xdr:spPr>
        <a:xfrm>
          <a:off x="412496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68" name="直線コネクタ 167"/>
        <xdr:cNvCxnSpPr/>
      </xdr:nvCxnSpPr>
      <xdr:spPr>
        <a:xfrm>
          <a:off x="402082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69" name="【橋りょう・トンネル】&#10;有形固定資産減価償却率最大値テキスト"/>
        <xdr:cNvSpPr txBox="1"/>
      </xdr:nvSpPr>
      <xdr:spPr>
        <a:xfrm>
          <a:off x="4124960" y="917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0" name="直線コネクタ 169"/>
        <xdr:cNvCxnSpPr/>
      </xdr:nvCxnSpPr>
      <xdr:spPr>
        <a:xfrm>
          <a:off x="402082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1" name="【橋りょう・トンネル】&#10;有形固定資産減価償却率平均値テキスト"/>
        <xdr:cNvSpPr txBox="1"/>
      </xdr:nvSpPr>
      <xdr:spPr>
        <a:xfrm>
          <a:off x="412496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2" name="フローチャート: 判断 171"/>
        <xdr:cNvSpPr/>
      </xdr:nvSpPr>
      <xdr:spPr>
        <a:xfrm>
          <a:off x="403606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3" name="フローチャート: 判断 172"/>
        <xdr:cNvSpPr/>
      </xdr:nvSpPr>
      <xdr:spPr>
        <a:xfrm>
          <a:off x="3312160" y="103124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74" name="フローチャート: 判断 173"/>
        <xdr:cNvSpPr/>
      </xdr:nvSpPr>
      <xdr:spPr>
        <a:xfrm>
          <a:off x="25146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75" name="フローチャート: 判断 174"/>
        <xdr:cNvSpPr/>
      </xdr:nvSpPr>
      <xdr:spPr>
        <a:xfrm>
          <a:off x="17399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76" name="フローチャート: 判断 175"/>
        <xdr:cNvSpPr/>
      </xdr:nvSpPr>
      <xdr:spPr>
        <a:xfrm>
          <a:off x="965200" y="102571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53975</xdr:rowOff>
    </xdr:from>
    <xdr:to>
      <xdr:col>24</xdr:col>
      <xdr:colOff>114300</xdr:colOff>
      <xdr:row>62</xdr:row>
      <xdr:rowOff>155575</xdr:rowOff>
    </xdr:to>
    <xdr:sp macro="" textlink="">
      <xdr:nvSpPr>
        <xdr:cNvPr id="182" name="楕円 181"/>
        <xdr:cNvSpPr/>
      </xdr:nvSpPr>
      <xdr:spPr>
        <a:xfrm>
          <a:off x="403606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32402</xdr:rowOff>
    </xdr:from>
    <xdr:ext cx="405111" cy="259045"/>
    <xdr:sp macro="" textlink="">
      <xdr:nvSpPr>
        <xdr:cNvPr id="183" name="【橋りょう・トンネル】&#10;有形固定資産減価償却率該当値テキスト"/>
        <xdr:cNvSpPr txBox="1"/>
      </xdr:nvSpPr>
      <xdr:spPr>
        <a:xfrm>
          <a:off x="4124960"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25400</xdr:rowOff>
    </xdr:from>
    <xdr:to>
      <xdr:col>20</xdr:col>
      <xdr:colOff>38100</xdr:colOff>
      <xdr:row>62</xdr:row>
      <xdr:rowOff>127000</xdr:rowOff>
    </xdr:to>
    <xdr:sp macro="" textlink="">
      <xdr:nvSpPr>
        <xdr:cNvPr id="184" name="楕円 183"/>
        <xdr:cNvSpPr/>
      </xdr:nvSpPr>
      <xdr:spPr>
        <a:xfrm>
          <a:off x="3312160" y="104190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76200</xdr:rowOff>
    </xdr:from>
    <xdr:to>
      <xdr:col>24</xdr:col>
      <xdr:colOff>63500</xdr:colOff>
      <xdr:row>62</xdr:row>
      <xdr:rowOff>104775</xdr:rowOff>
    </xdr:to>
    <xdr:cxnSp macro="">
      <xdr:nvCxnSpPr>
        <xdr:cNvPr id="185" name="直線コネクタ 184"/>
        <xdr:cNvCxnSpPr/>
      </xdr:nvCxnSpPr>
      <xdr:spPr>
        <a:xfrm>
          <a:off x="3355340" y="10469880"/>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166370</xdr:rowOff>
    </xdr:from>
    <xdr:to>
      <xdr:col>15</xdr:col>
      <xdr:colOff>101600</xdr:colOff>
      <xdr:row>62</xdr:row>
      <xdr:rowOff>96520</xdr:rowOff>
    </xdr:to>
    <xdr:sp macro="" textlink="">
      <xdr:nvSpPr>
        <xdr:cNvPr id="186" name="楕円 185"/>
        <xdr:cNvSpPr/>
      </xdr:nvSpPr>
      <xdr:spPr>
        <a:xfrm>
          <a:off x="2514600" y="1039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62</xdr:row>
      <xdr:rowOff>76200</xdr:rowOff>
    </xdr:to>
    <xdr:cxnSp macro="">
      <xdr:nvCxnSpPr>
        <xdr:cNvPr id="187" name="直線コネクタ 186"/>
        <xdr:cNvCxnSpPr/>
      </xdr:nvCxnSpPr>
      <xdr:spPr>
        <a:xfrm>
          <a:off x="2565400" y="1043940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137795</xdr:rowOff>
    </xdr:from>
    <xdr:to>
      <xdr:col>10</xdr:col>
      <xdr:colOff>165100</xdr:colOff>
      <xdr:row>62</xdr:row>
      <xdr:rowOff>67945</xdr:rowOff>
    </xdr:to>
    <xdr:sp macro="" textlink="">
      <xdr:nvSpPr>
        <xdr:cNvPr id="188" name="楕円 187"/>
        <xdr:cNvSpPr/>
      </xdr:nvSpPr>
      <xdr:spPr>
        <a:xfrm>
          <a:off x="1739900" y="10363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17145</xdr:rowOff>
    </xdr:from>
    <xdr:to>
      <xdr:col>15</xdr:col>
      <xdr:colOff>50800</xdr:colOff>
      <xdr:row>62</xdr:row>
      <xdr:rowOff>45720</xdr:rowOff>
    </xdr:to>
    <xdr:cxnSp macro="">
      <xdr:nvCxnSpPr>
        <xdr:cNvPr id="189" name="直線コネクタ 188"/>
        <xdr:cNvCxnSpPr/>
      </xdr:nvCxnSpPr>
      <xdr:spPr>
        <a:xfrm>
          <a:off x="1790700" y="1041082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90" name="n_1aveValue【橋りょう・トンネル】&#10;有形固定資産減価償却率"/>
        <xdr:cNvSpPr txBox="1"/>
      </xdr:nvSpPr>
      <xdr:spPr>
        <a:xfrm>
          <a:off x="317056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91" name="n_2aveValue【橋りょう・トンネル】&#10;有形固定資産減価償却率"/>
        <xdr:cNvSpPr txBox="1"/>
      </xdr:nvSpPr>
      <xdr:spPr>
        <a:xfrm>
          <a:off x="238570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192" name="n_3aveValue【橋りょう・トンネル】&#10;有形固定資産減価償却率"/>
        <xdr:cNvSpPr txBox="1"/>
      </xdr:nvSpPr>
      <xdr:spPr>
        <a:xfrm>
          <a:off x="161100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193" name="n_4aveValue【橋りょう・トンネル】&#10;有形固定資産減価償却率"/>
        <xdr:cNvSpPr txBox="1"/>
      </xdr:nvSpPr>
      <xdr:spPr>
        <a:xfrm>
          <a:off x="83630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118127</xdr:rowOff>
    </xdr:from>
    <xdr:ext cx="405111" cy="259045"/>
    <xdr:sp macro="" textlink="">
      <xdr:nvSpPr>
        <xdr:cNvPr id="194" name="n_1mainValue【橋りょう・トンネル】&#10;有形固定資産減価償却率"/>
        <xdr:cNvSpPr txBox="1"/>
      </xdr:nvSpPr>
      <xdr:spPr>
        <a:xfrm>
          <a:off x="317056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87647</xdr:rowOff>
    </xdr:from>
    <xdr:ext cx="405111" cy="259045"/>
    <xdr:sp macro="" textlink="">
      <xdr:nvSpPr>
        <xdr:cNvPr id="195" name="n_2mainValue【橋りょう・トンネル】&#10;有形固定資産減価償却率"/>
        <xdr:cNvSpPr txBox="1"/>
      </xdr:nvSpPr>
      <xdr:spPr>
        <a:xfrm>
          <a:off x="238570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59072</xdr:rowOff>
    </xdr:from>
    <xdr:ext cx="405111" cy="259045"/>
    <xdr:sp macro="" textlink="">
      <xdr:nvSpPr>
        <xdr:cNvPr id="196" name="n_3mainValue【橋りょう・トンネル】&#10;有形固定資産減価償却率"/>
        <xdr:cNvSpPr txBox="1"/>
      </xdr:nvSpPr>
      <xdr:spPr>
        <a:xfrm>
          <a:off x="161100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8" name="テキスト ボックス 207"/>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0" name="テキスト ボックス 209"/>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2" name="テキスト ボックス 211"/>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4" name="テキスト ボックス 213"/>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6" name="テキスト ボックス 21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18" name="直線コネクタ 217"/>
        <xdr:cNvCxnSpPr/>
      </xdr:nvCxnSpPr>
      <xdr:spPr>
        <a:xfrm flipV="1">
          <a:off x="9219565" y="9460901"/>
          <a:ext cx="0" cy="1265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19" name="【橋りょう・トンネル】&#10;一人当たり有形固定資産（償却資産）額最小値テキスト"/>
        <xdr:cNvSpPr txBox="1"/>
      </xdr:nvSpPr>
      <xdr:spPr>
        <a:xfrm>
          <a:off x="9258300" y="1073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0" name="直線コネクタ 219"/>
        <xdr:cNvCxnSpPr/>
      </xdr:nvCxnSpPr>
      <xdr:spPr>
        <a:xfrm>
          <a:off x="9154160" y="10726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21" name="【橋りょう・トンネル】&#10;一人当たり有形固定資産（償却資産）額最大値テキスト"/>
        <xdr:cNvSpPr txBox="1"/>
      </xdr:nvSpPr>
      <xdr:spPr>
        <a:xfrm>
          <a:off x="9258300" y="9239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22" name="直線コネクタ 221"/>
        <xdr:cNvCxnSpPr/>
      </xdr:nvCxnSpPr>
      <xdr:spPr>
        <a:xfrm>
          <a:off x="9154160" y="94609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23" name="【橋りょう・トンネル】&#10;一人当たり有形固定資産（償却資産）額平均値テキスト"/>
        <xdr:cNvSpPr txBox="1"/>
      </xdr:nvSpPr>
      <xdr:spPr>
        <a:xfrm>
          <a:off x="9258300" y="10244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24" name="フローチャート: 判断 223"/>
        <xdr:cNvSpPr/>
      </xdr:nvSpPr>
      <xdr:spPr>
        <a:xfrm>
          <a:off x="9192260" y="102663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25" name="フローチャート: 判断 224"/>
        <xdr:cNvSpPr/>
      </xdr:nvSpPr>
      <xdr:spPr>
        <a:xfrm>
          <a:off x="8445500" y="102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26" name="フローチャート: 判断 225"/>
        <xdr:cNvSpPr/>
      </xdr:nvSpPr>
      <xdr:spPr>
        <a:xfrm>
          <a:off x="7670800" y="102644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27" name="フローチャート: 判断 226"/>
        <xdr:cNvSpPr/>
      </xdr:nvSpPr>
      <xdr:spPr>
        <a:xfrm>
          <a:off x="6873240" y="1028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28" name="フローチャート: 判断 227"/>
        <xdr:cNvSpPr/>
      </xdr:nvSpPr>
      <xdr:spPr>
        <a:xfrm>
          <a:off x="6098540" y="10325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69362</xdr:rowOff>
    </xdr:from>
    <xdr:to>
      <xdr:col>55</xdr:col>
      <xdr:colOff>50800</xdr:colOff>
      <xdr:row>59</xdr:row>
      <xdr:rowOff>170962</xdr:rowOff>
    </xdr:to>
    <xdr:sp macro="" textlink="">
      <xdr:nvSpPr>
        <xdr:cNvPr id="234" name="楕円 233"/>
        <xdr:cNvSpPr/>
      </xdr:nvSpPr>
      <xdr:spPr>
        <a:xfrm>
          <a:off x="9192260" y="99601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92239</xdr:rowOff>
    </xdr:from>
    <xdr:ext cx="599010" cy="259045"/>
    <xdr:sp macro="" textlink="">
      <xdr:nvSpPr>
        <xdr:cNvPr id="235" name="【橋りょう・トンネル】&#10;一人当たり有形固定資産（償却資産）額該当値テキスト"/>
        <xdr:cNvSpPr txBox="1"/>
      </xdr:nvSpPr>
      <xdr:spPr>
        <a:xfrm>
          <a:off x="9258300" y="981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83703</xdr:rowOff>
    </xdr:from>
    <xdr:to>
      <xdr:col>50</xdr:col>
      <xdr:colOff>165100</xdr:colOff>
      <xdr:row>60</xdr:row>
      <xdr:rowOff>13853</xdr:rowOff>
    </xdr:to>
    <xdr:sp macro="" textlink="">
      <xdr:nvSpPr>
        <xdr:cNvPr id="236" name="楕円 235"/>
        <xdr:cNvSpPr/>
      </xdr:nvSpPr>
      <xdr:spPr>
        <a:xfrm>
          <a:off x="8445500" y="99744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120162</xdr:rowOff>
    </xdr:from>
    <xdr:to>
      <xdr:col>55</xdr:col>
      <xdr:colOff>0</xdr:colOff>
      <xdr:row>59</xdr:row>
      <xdr:rowOff>134503</xdr:rowOff>
    </xdr:to>
    <xdr:cxnSp macro="">
      <xdr:nvCxnSpPr>
        <xdr:cNvPr id="237" name="直線コネクタ 236"/>
        <xdr:cNvCxnSpPr/>
      </xdr:nvCxnSpPr>
      <xdr:spPr>
        <a:xfrm flipV="1">
          <a:off x="8496300" y="10010922"/>
          <a:ext cx="723900" cy="1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94434</xdr:rowOff>
    </xdr:from>
    <xdr:to>
      <xdr:col>46</xdr:col>
      <xdr:colOff>38100</xdr:colOff>
      <xdr:row>60</xdr:row>
      <xdr:rowOff>24584</xdr:rowOff>
    </xdr:to>
    <xdr:sp macro="" textlink="">
      <xdr:nvSpPr>
        <xdr:cNvPr id="238" name="楕円 237"/>
        <xdr:cNvSpPr/>
      </xdr:nvSpPr>
      <xdr:spPr>
        <a:xfrm>
          <a:off x="7670800" y="99851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134503</xdr:rowOff>
    </xdr:from>
    <xdr:to>
      <xdr:col>50</xdr:col>
      <xdr:colOff>114300</xdr:colOff>
      <xdr:row>59</xdr:row>
      <xdr:rowOff>145234</xdr:rowOff>
    </xdr:to>
    <xdr:cxnSp macro="">
      <xdr:nvCxnSpPr>
        <xdr:cNvPr id="239" name="直線コネクタ 238"/>
        <xdr:cNvCxnSpPr/>
      </xdr:nvCxnSpPr>
      <xdr:spPr>
        <a:xfrm flipV="1">
          <a:off x="7713980" y="10025263"/>
          <a:ext cx="78232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105599</xdr:rowOff>
    </xdr:from>
    <xdr:to>
      <xdr:col>41</xdr:col>
      <xdr:colOff>101600</xdr:colOff>
      <xdr:row>60</xdr:row>
      <xdr:rowOff>35749</xdr:rowOff>
    </xdr:to>
    <xdr:sp macro="" textlink="">
      <xdr:nvSpPr>
        <xdr:cNvPr id="240" name="楕円 239"/>
        <xdr:cNvSpPr/>
      </xdr:nvSpPr>
      <xdr:spPr>
        <a:xfrm>
          <a:off x="6873240" y="99963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145234</xdr:rowOff>
    </xdr:from>
    <xdr:to>
      <xdr:col>45</xdr:col>
      <xdr:colOff>177800</xdr:colOff>
      <xdr:row>59</xdr:row>
      <xdr:rowOff>156399</xdr:rowOff>
    </xdr:to>
    <xdr:cxnSp macro="">
      <xdr:nvCxnSpPr>
        <xdr:cNvPr id="241" name="直線コネクタ 240"/>
        <xdr:cNvCxnSpPr/>
      </xdr:nvCxnSpPr>
      <xdr:spPr>
        <a:xfrm flipV="1">
          <a:off x="6924040" y="10035994"/>
          <a:ext cx="789940" cy="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121542</xdr:rowOff>
    </xdr:from>
    <xdr:ext cx="599010" cy="259045"/>
    <xdr:sp macro="" textlink="">
      <xdr:nvSpPr>
        <xdr:cNvPr id="242" name="n_1aveValue【橋りょう・トンネル】&#10;一人当たり有形固定資産（償却資産）額"/>
        <xdr:cNvSpPr txBox="1"/>
      </xdr:nvSpPr>
      <xdr:spPr>
        <a:xfrm>
          <a:off x="8214575" y="103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131168</xdr:rowOff>
    </xdr:from>
    <xdr:ext cx="599010" cy="259045"/>
    <xdr:sp macro="" textlink="">
      <xdr:nvSpPr>
        <xdr:cNvPr id="243" name="n_2aveValue【橋りょう・トンネル】&#10;一人当たり有形固定資産（償却資産）額"/>
        <xdr:cNvSpPr txBox="1"/>
      </xdr:nvSpPr>
      <xdr:spPr>
        <a:xfrm>
          <a:off x="7444955" y="1035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155429</xdr:rowOff>
    </xdr:from>
    <xdr:ext cx="599010" cy="259045"/>
    <xdr:sp macro="" textlink="">
      <xdr:nvSpPr>
        <xdr:cNvPr id="244" name="n_3aveValue【橋りょう・トンネル】&#10;一人当たり有形固定資産（償却資産）額"/>
        <xdr:cNvSpPr txBox="1"/>
      </xdr:nvSpPr>
      <xdr:spPr>
        <a:xfrm>
          <a:off x="6670255" y="1038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45" name="n_4aveValue【橋りょう・トンネル】&#10;一人当たり有形固定資産（償却資産）額"/>
        <xdr:cNvSpPr txBox="1"/>
      </xdr:nvSpPr>
      <xdr:spPr>
        <a:xfrm>
          <a:off x="5872695" y="1010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30380</xdr:rowOff>
    </xdr:from>
    <xdr:ext cx="599010" cy="259045"/>
    <xdr:sp macro="" textlink="">
      <xdr:nvSpPr>
        <xdr:cNvPr id="246" name="n_1mainValue【橋りょう・トンネル】&#10;一人当たり有形固定資産（償却資産）額"/>
        <xdr:cNvSpPr txBox="1"/>
      </xdr:nvSpPr>
      <xdr:spPr>
        <a:xfrm>
          <a:off x="8214575" y="975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41111</xdr:rowOff>
    </xdr:from>
    <xdr:ext cx="599010" cy="259045"/>
    <xdr:sp macro="" textlink="">
      <xdr:nvSpPr>
        <xdr:cNvPr id="247" name="n_2mainValue【橋りょう・トンネル】&#10;一人当たり有形固定資産（償却資産）額"/>
        <xdr:cNvSpPr txBox="1"/>
      </xdr:nvSpPr>
      <xdr:spPr>
        <a:xfrm>
          <a:off x="7444955" y="976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52276</xdr:rowOff>
    </xdr:from>
    <xdr:ext cx="599010" cy="259045"/>
    <xdr:sp macro="" textlink="">
      <xdr:nvSpPr>
        <xdr:cNvPr id="248" name="n_3mainValue【橋りょう・トンネル】&#10;一人当たり有形固定資産（償却資産）額"/>
        <xdr:cNvSpPr txBox="1"/>
      </xdr:nvSpPr>
      <xdr:spPr>
        <a:xfrm>
          <a:off x="6670255" y="977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73" name="直線コネクタ 272"/>
        <xdr:cNvCxnSpPr/>
      </xdr:nvCxnSpPr>
      <xdr:spPr>
        <a:xfrm flipV="1">
          <a:off x="4086225" y="13249274"/>
          <a:ext cx="0" cy="1274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4" name="【公営住宅】&#10;有形固定資産減価償却率最小値テキスト"/>
        <xdr:cNvSpPr txBox="1"/>
      </xdr:nvSpPr>
      <xdr:spPr>
        <a:xfrm>
          <a:off x="412496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5" name="直線コネクタ 274"/>
        <xdr:cNvCxnSpPr/>
      </xdr:nvCxnSpPr>
      <xdr:spPr>
        <a:xfrm>
          <a:off x="4020820" y="1452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76" name="【公営住宅】&#10;有形固定資産減価償却率最大値テキスト"/>
        <xdr:cNvSpPr txBox="1"/>
      </xdr:nvSpPr>
      <xdr:spPr>
        <a:xfrm>
          <a:off x="4124960" y="13032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77" name="直線コネクタ 276"/>
        <xdr:cNvCxnSpPr/>
      </xdr:nvCxnSpPr>
      <xdr:spPr>
        <a:xfrm>
          <a:off x="4020820" y="132492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106697</xdr:rowOff>
    </xdr:from>
    <xdr:ext cx="405111" cy="259045"/>
    <xdr:sp macro="" textlink="">
      <xdr:nvSpPr>
        <xdr:cNvPr id="278" name="【公営住宅】&#10;有形固定資産減価償却率平均値テキスト"/>
        <xdr:cNvSpPr txBox="1"/>
      </xdr:nvSpPr>
      <xdr:spPr>
        <a:xfrm>
          <a:off x="412496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79" name="フローチャート: 判断 278"/>
        <xdr:cNvSpPr/>
      </xdr:nvSpPr>
      <xdr:spPr>
        <a:xfrm>
          <a:off x="4036060" y="1387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80" name="フローチャート: 判断 279"/>
        <xdr:cNvSpPr/>
      </xdr:nvSpPr>
      <xdr:spPr>
        <a:xfrm>
          <a:off x="3312160" y="138804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81" name="フローチャート: 判断 280"/>
        <xdr:cNvSpPr/>
      </xdr:nvSpPr>
      <xdr:spPr>
        <a:xfrm>
          <a:off x="251460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2" name="フローチャート: 判断 281"/>
        <xdr:cNvSpPr/>
      </xdr:nvSpPr>
      <xdr:spPr>
        <a:xfrm>
          <a:off x="1739900" y="1382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83" name="フローチャート: 判断 282"/>
        <xdr:cNvSpPr/>
      </xdr:nvSpPr>
      <xdr:spPr>
        <a:xfrm>
          <a:off x="965200" y="138118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61595</xdr:rowOff>
    </xdr:from>
    <xdr:to>
      <xdr:col>24</xdr:col>
      <xdr:colOff>114300</xdr:colOff>
      <xdr:row>81</xdr:row>
      <xdr:rowOff>163195</xdr:rowOff>
    </xdr:to>
    <xdr:sp macro="" textlink="">
      <xdr:nvSpPr>
        <xdr:cNvPr id="289" name="楕円 288"/>
        <xdr:cNvSpPr/>
      </xdr:nvSpPr>
      <xdr:spPr>
        <a:xfrm>
          <a:off x="4036060" y="136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84472</xdr:rowOff>
    </xdr:from>
    <xdr:ext cx="405111" cy="259045"/>
    <xdr:sp macro="" textlink="">
      <xdr:nvSpPr>
        <xdr:cNvPr id="290" name="【公営住宅】&#10;有形固定資産減価償却率該当値テキスト"/>
        <xdr:cNvSpPr txBox="1"/>
      </xdr:nvSpPr>
      <xdr:spPr>
        <a:xfrm>
          <a:off x="4124960"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168275</xdr:rowOff>
    </xdr:from>
    <xdr:to>
      <xdr:col>20</xdr:col>
      <xdr:colOff>38100</xdr:colOff>
      <xdr:row>81</xdr:row>
      <xdr:rowOff>98425</xdr:rowOff>
    </xdr:to>
    <xdr:sp macro="" textlink="">
      <xdr:nvSpPr>
        <xdr:cNvPr id="291" name="楕円 290"/>
        <xdr:cNvSpPr/>
      </xdr:nvSpPr>
      <xdr:spPr>
        <a:xfrm>
          <a:off x="3312160" y="135794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47625</xdr:rowOff>
    </xdr:from>
    <xdr:to>
      <xdr:col>24</xdr:col>
      <xdr:colOff>63500</xdr:colOff>
      <xdr:row>81</xdr:row>
      <xdr:rowOff>112395</xdr:rowOff>
    </xdr:to>
    <xdr:cxnSp macro="">
      <xdr:nvCxnSpPr>
        <xdr:cNvPr id="292" name="直線コネクタ 291"/>
        <xdr:cNvCxnSpPr/>
      </xdr:nvCxnSpPr>
      <xdr:spPr>
        <a:xfrm>
          <a:off x="3355340" y="13626465"/>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122555</xdr:rowOff>
    </xdr:from>
    <xdr:to>
      <xdr:col>15</xdr:col>
      <xdr:colOff>101600</xdr:colOff>
      <xdr:row>81</xdr:row>
      <xdr:rowOff>52705</xdr:rowOff>
    </xdr:to>
    <xdr:sp macro="" textlink="">
      <xdr:nvSpPr>
        <xdr:cNvPr id="293" name="楕円 292"/>
        <xdr:cNvSpPr/>
      </xdr:nvSpPr>
      <xdr:spPr>
        <a:xfrm>
          <a:off x="2514600" y="13533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xdr:rowOff>
    </xdr:from>
    <xdr:to>
      <xdr:col>19</xdr:col>
      <xdr:colOff>177800</xdr:colOff>
      <xdr:row>81</xdr:row>
      <xdr:rowOff>47625</xdr:rowOff>
    </xdr:to>
    <xdr:cxnSp macro="">
      <xdr:nvCxnSpPr>
        <xdr:cNvPr id="294" name="直線コネクタ 293"/>
        <xdr:cNvCxnSpPr/>
      </xdr:nvCxnSpPr>
      <xdr:spPr>
        <a:xfrm>
          <a:off x="2565400" y="13580745"/>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65405</xdr:rowOff>
    </xdr:from>
    <xdr:to>
      <xdr:col>10</xdr:col>
      <xdr:colOff>165100</xdr:colOff>
      <xdr:row>80</xdr:row>
      <xdr:rowOff>167005</xdr:rowOff>
    </xdr:to>
    <xdr:sp macro="" textlink="">
      <xdr:nvSpPr>
        <xdr:cNvPr id="295" name="楕円 294"/>
        <xdr:cNvSpPr/>
      </xdr:nvSpPr>
      <xdr:spPr>
        <a:xfrm>
          <a:off x="17399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116205</xdr:rowOff>
    </xdr:from>
    <xdr:to>
      <xdr:col>15</xdr:col>
      <xdr:colOff>50800</xdr:colOff>
      <xdr:row>81</xdr:row>
      <xdr:rowOff>1905</xdr:rowOff>
    </xdr:to>
    <xdr:cxnSp macro="">
      <xdr:nvCxnSpPr>
        <xdr:cNvPr id="296" name="直線コネクタ 295"/>
        <xdr:cNvCxnSpPr/>
      </xdr:nvCxnSpPr>
      <xdr:spPr>
        <a:xfrm>
          <a:off x="1790700" y="13527405"/>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297" name="n_1aveValue【公営住宅】&#10;有形固定資産減価償却率"/>
        <xdr:cNvSpPr txBox="1"/>
      </xdr:nvSpPr>
      <xdr:spPr>
        <a:xfrm>
          <a:off x="3170564" y="139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298" name="n_2aveValue【公営住宅】&#10;有形固定資産減価償却率"/>
        <xdr:cNvSpPr txBox="1"/>
      </xdr:nvSpPr>
      <xdr:spPr>
        <a:xfrm>
          <a:off x="238570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299" name="n_3aveValue【公営住宅】&#10;有形固定資産減価償却率"/>
        <xdr:cNvSpPr txBox="1"/>
      </xdr:nvSpPr>
      <xdr:spPr>
        <a:xfrm>
          <a:off x="161100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300" name="n_4aveValue【公営住宅】&#10;有形固定資産減価償却率"/>
        <xdr:cNvSpPr txBox="1"/>
      </xdr:nvSpPr>
      <xdr:spPr>
        <a:xfrm>
          <a:off x="83630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114952</xdr:rowOff>
    </xdr:from>
    <xdr:ext cx="405111" cy="259045"/>
    <xdr:sp macro="" textlink="">
      <xdr:nvSpPr>
        <xdr:cNvPr id="301" name="n_1mainValue【公営住宅】&#10;有形固定資産減価償却率"/>
        <xdr:cNvSpPr txBox="1"/>
      </xdr:nvSpPr>
      <xdr:spPr>
        <a:xfrm>
          <a:off x="3170564" y="1335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69232</xdr:rowOff>
    </xdr:from>
    <xdr:ext cx="405111" cy="259045"/>
    <xdr:sp macro="" textlink="">
      <xdr:nvSpPr>
        <xdr:cNvPr id="302" name="n_2mainValue【公営住宅】&#10;有形固定資産減価償却率"/>
        <xdr:cNvSpPr txBox="1"/>
      </xdr:nvSpPr>
      <xdr:spPr>
        <a:xfrm>
          <a:off x="2385704" y="1331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12082</xdr:rowOff>
    </xdr:from>
    <xdr:ext cx="405111" cy="259045"/>
    <xdr:sp macro="" textlink="">
      <xdr:nvSpPr>
        <xdr:cNvPr id="303" name="n_3mainValue【公営住宅】&#10;有形固定資産減価償却率"/>
        <xdr:cNvSpPr txBox="1"/>
      </xdr:nvSpPr>
      <xdr:spPr>
        <a:xfrm>
          <a:off x="1611004" y="1325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4" name="直線コネクタ 313"/>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5" name="テキスト ボックス 314"/>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8" name="直線コネクタ 317"/>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9" name="テキスト ボックス 318"/>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23" name="直線コネクタ 322"/>
        <xdr:cNvCxnSpPr/>
      </xdr:nvCxnSpPr>
      <xdr:spPr>
        <a:xfrm flipV="1">
          <a:off x="9219565" y="13119164"/>
          <a:ext cx="0" cy="12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24" name="【公営住宅】&#10;一人当たり面積最小値テキスト"/>
        <xdr:cNvSpPr txBox="1"/>
      </xdr:nvSpPr>
      <xdr:spPr>
        <a:xfrm>
          <a:off x="9258300"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25" name="直線コネクタ 324"/>
        <xdr:cNvCxnSpPr/>
      </xdr:nvCxnSpPr>
      <xdr:spPr>
        <a:xfrm>
          <a:off x="9154160" y="1433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26" name="【公営住宅】&#10;一人当たり面積最大値テキスト"/>
        <xdr:cNvSpPr txBox="1"/>
      </xdr:nvSpPr>
      <xdr:spPr>
        <a:xfrm>
          <a:off x="9258300" y="129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27" name="直線コネクタ 326"/>
        <xdr:cNvCxnSpPr/>
      </xdr:nvCxnSpPr>
      <xdr:spPr>
        <a:xfrm>
          <a:off x="9154160" y="13119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74883</xdr:rowOff>
    </xdr:from>
    <xdr:ext cx="469744" cy="259045"/>
    <xdr:sp macro="" textlink="">
      <xdr:nvSpPr>
        <xdr:cNvPr id="328" name="【公営住宅】&#10;一人当たり面積平均値テキスト"/>
        <xdr:cNvSpPr txBox="1"/>
      </xdr:nvSpPr>
      <xdr:spPr>
        <a:xfrm>
          <a:off x="9258300" y="13989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29" name="フローチャート: 判断 328"/>
        <xdr:cNvSpPr/>
      </xdr:nvSpPr>
      <xdr:spPr>
        <a:xfrm>
          <a:off x="9192260" y="140105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30" name="フローチャート: 判断 329"/>
        <xdr:cNvSpPr/>
      </xdr:nvSpPr>
      <xdr:spPr>
        <a:xfrm>
          <a:off x="8445500" y="13999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31" name="フローチャート: 判断 330"/>
        <xdr:cNvSpPr/>
      </xdr:nvSpPr>
      <xdr:spPr>
        <a:xfrm>
          <a:off x="7670800" y="13984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32" name="フローチャート: 判断 331"/>
        <xdr:cNvSpPr/>
      </xdr:nvSpPr>
      <xdr:spPr>
        <a:xfrm>
          <a:off x="6873240" y="13998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33" name="フローチャート: 判断 332"/>
        <xdr:cNvSpPr/>
      </xdr:nvSpPr>
      <xdr:spPr>
        <a:xfrm>
          <a:off x="6098540" y="13988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54738</xdr:rowOff>
    </xdr:from>
    <xdr:to>
      <xdr:col>55</xdr:col>
      <xdr:colOff>50800</xdr:colOff>
      <xdr:row>83</xdr:row>
      <xdr:rowOff>156338</xdr:rowOff>
    </xdr:to>
    <xdr:sp macro="" textlink="">
      <xdr:nvSpPr>
        <xdr:cNvPr id="339" name="楕円 338"/>
        <xdr:cNvSpPr/>
      </xdr:nvSpPr>
      <xdr:spPr>
        <a:xfrm>
          <a:off x="9192260" y="139688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77615</xdr:rowOff>
    </xdr:from>
    <xdr:ext cx="469744" cy="259045"/>
    <xdr:sp macro="" textlink="">
      <xdr:nvSpPr>
        <xdr:cNvPr id="340" name="【公営住宅】&#10;一人当たり面積該当値テキスト"/>
        <xdr:cNvSpPr txBox="1"/>
      </xdr:nvSpPr>
      <xdr:spPr>
        <a:xfrm>
          <a:off x="9258300" y="1382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76454</xdr:rowOff>
    </xdr:from>
    <xdr:to>
      <xdr:col>50</xdr:col>
      <xdr:colOff>165100</xdr:colOff>
      <xdr:row>84</xdr:row>
      <xdr:rowOff>6604</xdr:rowOff>
    </xdr:to>
    <xdr:sp macro="" textlink="">
      <xdr:nvSpPr>
        <xdr:cNvPr id="341" name="楕円 340"/>
        <xdr:cNvSpPr/>
      </xdr:nvSpPr>
      <xdr:spPr>
        <a:xfrm>
          <a:off x="8445500" y="13990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105538</xdr:rowOff>
    </xdr:from>
    <xdr:to>
      <xdr:col>55</xdr:col>
      <xdr:colOff>0</xdr:colOff>
      <xdr:row>83</xdr:row>
      <xdr:rowOff>127254</xdr:rowOff>
    </xdr:to>
    <xdr:cxnSp macro="">
      <xdr:nvCxnSpPr>
        <xdr:cNvPr id="342" name="直線コネクタ 341"/>
        <xdr:cNvCxnSpPr/>
      </xdr:nvCxnSpPr>
      <xdr:spPr>
        <a:xfrm flipV="1">
          <a:off x="8496300" y="14019658"/>
          <a:ext cx="7239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87313</xdr:rowOff>
    </xdr:from>
    <xdr:to>
      <xdr:col>46</xdr:col>
      <xdr:colOff>38100</xdr:colOff>
      <xdr:row>84</xdr:row>
      <xdr:rowOff>17463</xdr:rowOff>
    </xdr:to>
    <xdr:sp macro="" textlink="">
      <xdr:nvSpPr>
        <xdr:cNvPr id="343" name="楕円 342"/>
        <xdr:cNvSpPr/>
      </xdr:nvSpPr>
      <xdr:spPr>
        <a:xfrm>
          <a:off x="7670800" y="140014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127254</xdr:rowOff>
    </xdr:from>
    <xdr:to>
      <xdr:col>50</xdr:col>
      <xdr:colOff>114300</xdr:colOff>
      <xdr:row>83</xdr:row>
      <xdr:rowOff>138113</xdr:rowOff>
    </xdr:to>
    <xdr:cxnSp macro="">
      <xdr:nvCxnSpPr>
        <xdr:cNvPr id="344" name="直線コネクタ 343"/>
        <xdr:cNvCxnSpPr/>
      </xdr:nvCxnSpPr>
      <xdr:spPr>
        <a:xfrm flipV="1">
          <a:off x="7713980" y="14041374"/>
          <a:ext cx="78232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85598</xdr:rowOff>
    </xdr:from>
    <xdr:to>
      <xdr:col>41</xdr:col>
      <xdr:colOff>101600</xdr:colOff>
      <xdr:row>84</xdr:row>
      <xdr:rowOff>15748</xdr:rowOff>
    </xdr:to>
    <xdr:sp macro="" textlink="">
      <xdr:nvSpPr>
        <xdr:cNvPr id="345" name="楕円 344"/>
        <xdr:cNvSpPr/>
      </xdr:nvSpPr>
      <xdr:spPr>
        <a:xfrm>
          <a:off x="6873240" y="13999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136398</xdr:rowOff>
    </xdr:from>
    <xdr:to>
      <xdr:col>45</xdr:col>
      <xdr:colOff>177800</xdr:colOff>
      <xdr:row>83</xdr:row>
      <xdr:rowOff>138113</xdr:rowOff>
    </xdr:to>
    <xdr:cxnSp macro="">
      <xdr:nvCxnSpPr>
        <xdr:cNvPr id="346" name="直線コネクタ 345"/>
        <xdr:cNvCxnSpPr/>
      </xdr:nvCxnSpPr>
      <xdr:spPr>
        <a:xfrm>
          <a:off x="6924040" y="14050518"/>
          <a:ext cx="78994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6303</xdr:rowOff>
    </xdr:from>
    <xdr:ext cx="469744" cy="259045"/>
    <xdr:sp macro="" textlink="">
      <xdr:nvSpPr>
        <xdr:cNvPr id="347" name="n_1aveValue【公営住宅】&#10;一人当たり面積"/>
        <xdr:cNvSpPr txBox="1"/>
      </xdr:nvSpPr>
      <xdr:spPr>
        <a:xfrm>
          <a:off x="8271587" y="1408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48" name="n_2aveValue【公営住宅】&#10;一人当たり面積"/>
        <xdr:cNvSpPr txBox="1"/>
      </xdr:nvSpPr>
      <xdr:spPr>
        <a:xfrm>
          <a:off x="7509587" y="1376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49" name="n_3aveValue【公営住宅】&#10;一人当たり面積"/>
        <xdr:cNvSpPr txBox="1"/>
      </xdr:nvSpPr>
      <xdr:spPr>
        <a:xfrm>
          <a:off x="6712027" y="1377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50" name="n_4aveValue【公営住宅】&#10;一人当たり面積"/>
        <xdr:cNvSpPr txBox="1"/>
      </xdr:nvSpPr>
      <xdr:spPr>
        <a:xfrm>
          <a:off x="5937327" y="1376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23131</xdr:rowOff>
    </xdr:from>
    <xdr:ext cx="469744" cy="259045"/>
    <xdr:sp macro="" textlink="">
      <xdr:nvSpPr>
        <xdr:cNvPr id="351" name="n_1mainValue【公営住宅】&#10;一人当たり面積"/>
        <xdr:cNvSpPr txBox="1"/>
      </xdr:nvSpPr>
      <xdr:spPr>
        <a:xfrm>
          <a:off x="8271587" y="1376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8590</xdr:rowOff>
    </xdr:from>
    <xdr:ext cx="469744" cy="259045"/>
    <xdr:sp macro="" textlink="">
      <xdr:nvSpPr>
        <xdr:cNvPr id="352" name="n_2mainValue【公営住宅】&#10;一人当たり面積"/>
        <xdr:cNvSpPr txBox="1"/>
      </xdr:nvSpPr>
      <xdr:spPr>
        <a:xfrm>
          <a:off x="7509587" y="1409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6875</xdr:rowOff>
    </xdr:from>
    <xdr:ext cx="469744" cy="259045"/>
    <xdr:sp macro="" textlink="">
      <xdr:nvSpPr>
        <xdr:cNvPr id="353" name="n_3mainValue【公営住宅】&#10;一人当たり面積"/>
        <xdr:cNvSpPr txBox="1"/>
      </xdr:nvSpPr>
      <xdr:spPr>
        <a:xfrm>
          <a:off x="6712027" y="1408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394" name="直線コネクタ 393"/>
        <xdr:cNvCxnSpPr/>
      </xdr:nvCxnSpPr>
      <xdr:spPr>
        <a:xfrm flipV="1">
          <a:off x="14375764" y="569595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395" name="【認定こども園・幼稚園・保育所】&#10;有形固定資産減価償却率最小値テキスト"/>
        <xdr:cNvSpPr txBox="1"/>
      </xdr:nvSpPr>
      <xdr:spPr>
        <a:xfrm>
          <a:off x="14414500"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396" name="直線コネクタ 395"/>
        <xdr:cNvCxnSpPr/>
      </xdr:nvCxnSpPr>
      <xdr:spPr>
        <a:xfrm>
          <a:off x="14287500" y="69856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397" name="【認定こども園・幼稚園・保育所】&#10;有形固定資産減価償却率最大値テキスト"/>
        <xdr:cNvSpPr txBox="1"/>
      </xdr:nvSpPr>
      <xdr:spPr>
        <a:xfrm>
          <a:off x="144145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398" name="直線コネクタ 397"/>
        <xdr:cNvCxnSpPr/>
      </xdr:nvCxnSpPr>
      <xdr:spPr>
        <a:xfrm>
          <a:off x="14287500" y="569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399" name="【認定こども園・幼稚園・保育所】&#10;有形固定資産減価償却率平均値テキスト"/>
        <xdr:cNvSpPr txBox="1"/>
      </xdr:nvSpPr>
      <xdr:spPr>
        <a:xfrm>
          <a:off x="14414500" y="604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00" name="フローチャート: 判断 399"/>
        <xdr:cNvSpPr/>
      </xdr:nvSpPr>
      <xdr:spPr>
        <a:xfrm>
          <a:off x="14325600" y="61976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01" name="フローチャート: 判断 400"/>
        <xdr:cNvSpPr/>
      </xdr:nvSpPr>
      <xdr:spPr>
        <a:xfrm>
          <a:off x="1357884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02" name="フローチャート: 判断 401"/>
        <xdr:cNvSpPr/>
      </xdr:nvSpPr>
      <xdr:spPr>
        <a:xfrm>
          <a:off x="12804140" y="618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03" name="フローチャート: 判断 402"/>
        <xdr:cNvSpPr/>
      </xdr:nvSpPr>
      <xdr:spPr>
        <a:xfrm>
          <a:off x="12029440" y="6203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04" name="フローチャート: 判断 403"/>
        <xdr:cNvSpPr/>
      </xdr:nvSpPr>
      <xdr:spPr>
        <a:xfrm>
          <a:off x="11231880" y="619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130175</xdr:rowOff>
    </xdr:from>
    <xdr:to>
      <xdr:col>85</xdr:col>
      <xdr:colOff>177800</xdr:colOff>
      <xdr:row>40</xdr:row>
      <xdr:rowOff>60325</xdr:rowOff>
    </xdr:to>
    <xdr:sp macro="" textlink="">
      <xdr:nvSpPr>
        <xdr:cNvPr id="410" name="楕円 409"/>
        <xdr:cNvSpPr/>
      </xdr:nvSpPr>
      <xdr:spPr>
        <a:xfrm>
          <a:off x="14325600" y="66681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108602</xdr:rowOff>
    </xdr:from>
    <xdr:ext cx="405111" cy="259045"/>
    <xdr:sp macro="" textlink="">
      <xdr:nvSpPr>
        <xdr:cNvPr id="411" name="【認定こども園・幼稚園・保育所】&#10;有形固定資産減価償却率該当値テキスト"/>
        <xdr:cNvSpPr txBox="1"/>
      </xdr:nvSpPr>
      <xdr:spPr>
        <a:xfrm>
          <a:off x="14414500"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132080</xdr:rowOff>
    </xdr:from>
    <xdr:to>
      <xdr:col>81</xdr:col>
      <xdr:colOff>101600</xdr:colOff>
      <xdr:row>40</xdr:row>
      <xdr:rowOff>62230</xdr:rowOff>
    </xdr:to>
    <xdr:sp macro="" textlink="">
      <xdr:nvSpPr>
        <xdr:cNvPr id="412" name="楕円 411"/>
        <xdr:cNvSpPr/>
      </xdr:nvSpPr>
      <xdr:spPr>
        <a:xfrm>
          <a:off x="13578840" y="6670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9525</xdr:rowOff>
    </xdr:from>
    <xdr:to>
      <xdr:col>85</xdr:col>
      <xdr:colOff>127000</xdr:colOff>
      <xdr:row>40</xdr:row>
      <xdr:rowOff>11430</xdr:rowOff>
    </xdr:to>
    <xdr:cxnSp macro="">
      <xdr:nvCxnSpPr>
        <xdr:cNvPr id="413" name="直線コネクタ 412"/>
        <xdr:cNvCxnSpPr/>
      </xdr:nvCxnSpPr>
      <xdr:spPr>
        <a:xfrm flipV="1">
          <a:off x="13629640" y="6715125"/>
          <a:ext cx="7467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414" name="楕円 413"/>
        <xdr:cNvSpPr/>
      </xdr:nvSpPr>
      <xdr:spPr>
        <a:xfrm>
          <a:off x="12804140" y="668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11430</xdr:rowOff>
    </xdr:from>
    <xdr:to>
      <xdr:col>81</xdr:col>
      <xdr:colOff>50800</xdr:colOff>
      <xdr:row>40</xdr:row>
      <xdr:rowOff>30480</xdr:rowOff>
    </xdr:to>
    <xdr:cxnSp macro="">
      <xdr:nvCxnSpPr>
        <xdr:cNvPr id="415" name="直線コネクタ 414"/>
        <xdr:cNvCxnSpPr/>
      </xdr:nvCxnSpPr>
      <xdr:spPr>
        <a:xfrm flipV="1">
          <a:off x="12854940" y="671703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132080</xdr:rowOff>
    </xdr:from>
    <xdr:to>
      <xdr:col>72</xdr:col>
      <xdr:colOff>38100</xdr:colOff>
      <xdr:row>40</xdr:row>
      <xdr:rowOff>62230</xdr:rowOff>
    </xdr:to>
    <xdr:sp macro="" textlink="">
      <xdr:nvSpPr>
        <xdr:cNvPr id="416" name="楕円 415"/>
        <xdr:cNvSpPr/>
      </xdr:nvSpPr>
      <xdr:spPr>
        <a:xfrm>
          <a:off x="12029440" y="66700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11430</xdr:rowOff>
    </xdr:from>
    <xdr:to>
      <xdr:col>76</xdr:col>
      <xdr:colOff>114300</xdr:colOff>
      <xdr:row>40</xdr:row>
      <xdr:rowOff>30480</xdr:rowOff>
    </xdr:to>
    <xdr:cxnSp macro="">
      <xdr:nvCxnSpPr>
        <xdr:cNvPr id="417" name="直線コネクタ 416"/>
        <xdr:cNvCxnSpPr/>
      </xdr:nvCxnSpPr>
      <xdr:spPr>
        <a:xfrm>
          <a:off x="12072620" y="671703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418" name="n_1aveValue【認定こども園・幼稚園・保育所】&#10;有形固定資産減価償却率"/>
        <xdr:cNvSpPr txBox="1"/>
      </xdr:nvSpPr>
      <xdr:spPr>
        <a:xfrm>
          <a:off x="134372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19" name="n_2aveValue【認定こども園・幼稚園・保育所】&#10;有形固定資産減価償却率"/>
        <xdr:cNvSpPr txBox="1"/>
      </xdr:nvSpPr>
      <xdr:spPr>
        <a:xfrm>
          <a:off x="126752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20" name="n_3aveValue【認定こども園・幼稚園・保育所】&#10;有形固定資産減価償却率"/>
        <xdr:cNvSpPr txBox="1"/>
      </xdr:nvSpPr>
      <xdr:spPr>
        <a:xfrm>
          <a:off x="119005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21" name="n_4aveValue【認定こども園・幼稚園・保育所】&#10;有形固定資産減価償却率"/>
        <xdr:cNvSpPr txBox="1"/>
      </xdr:nvSpPr>
      <xdr:spPr>
        <a:xfrm>
          <a:off x="1110298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53357</xdr:rowOff>
    </xdr:from>
    <xdr:ext cx="405111" cy="259045"/>
    <xdr:sp macro="" textlink="">
      <xdr:nvSpPr>
        <xdr:cNvPr id="422" name="n_1mainValue【認定こども園・幼稚園・保育所】&#10;有形固定資産減価償却率"/>
        <xdr:cNvSpPr txBox="1"/>
      </xdr:nvSpPr>
      <xdr:spPr>
        <a:xfrm>
          <a:off x="134372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72407</xdr:rowOff>
    </xdr:from>
    <xdr:ext cx="405111" cy="259045"/>
    <xdr:sp macro="" textlink="">
      <xdr:nvSpPr>
        <xdr:cNvPr id="423" name="n_2mainValue【認定こども園・幼稚園・保育所】&#10;有形固定資産減価償却率"/>
        <xdr:cNvSpPr txBox="1"/>
      </xdr:nvSpPr>
      <xdr:spPr>
        <a:xfrm>
          <a:off x="126752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53357</xdr:rowOff>
    </xdr:from>
    <xdr:ext cx="405111" cy="259045"/>
    <xdr:sp macro="" textlink="">
      <xdr:nvSpPr>
        <xdr:cNvPr id="424" name="n_3mainValue【認定こども園・幼稚園・保育所】&#10;有形固定資産減価償却率"/>
        <xdr:cNvSpPr txBox="1"/>
      </xdr:nvSpPr>
      <xdr:spPr>
        <a:xfrm>
          <a:off x="119005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46" name="直線コネクタ 445"/>
        <xdr:cNvCxnSpPr/>
      </xdr:nvCxnSpPr>
      <xdr:spPr>
        <a:xfrm flipV="1">
          <a:off x="19509104" y="5651754"/>
          <a:ext cx="0" cy="128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47" name="【認定こども園・幼稚園・保育所】&#10;一人当たり面積最小値テキスト"/>
        <xdr:cNvSpPr txBox="1"/>
      </xdr:nvSpPr>
      <xdr:spPr>
        <a:xfrm>
          <a:off x="19547840"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48" name="直線コネクタ 447"/>
        <xdr:cNvCxnSpPr/>
      </xdr:nvCxnSpPr>
      <xdr:spPr>
        <a:xfrm>
          <a:off x="19443700" y="69402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49" name="【認定こども園・幼稚園・保育所】&#10;一人当たり面積最大値テキスト"/>
        <xdr:cNvSpPr txBox="1"/>
      </xdr:nvSpPr>
      <xdr:spPr>
        <a:xfrm>
          <a:off x="19547840" y="54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50" name="直線コネクタ 449"/>
        <xdr:cNvCxnSpPr/>
      </xdr:nvCxnSpPr>
      <xdr:spPr>
        <a:xfrm>
          <a:off x="19443700" y="5651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451" name="【認定こども園・幼稚園・保育所】&#10;一人当たり面積平均値テキスト"/>
        <xdr:cNvSpPr txBox="1"/>
      </xdr:nvSpPr>
      <xdr:spPr>
        <a:xfrm>
          <a:off x="19547840" y="6449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52" name="フローチャート: 判断 451"/>
        <xdr:cNvSpPr/>
      </xdr:nvSpPr>
      <xdr:spPr>
        <a:xfrm>
          <a:off x="19458940" y="6471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53" name="フローチャート: 判断 452"/>
        <xdr:cNvSpPr/>
      </xdr:nvSpPr>
      <xdr:spPr>
        <a:xfrm>
          <a:off x="18735040" y="64848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54" name="フローチャート: 判断 453"/>
        <xdr:cNvSpPr/>
      </xdr:nvSpPr>
      <xdr:spPr>
        <a:xfrm>
          <a:off x="1793748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55" name="フローチャート: 判断 454"/>
        <xdr:cNvSpPr/>
      </xdr:nvSpPr>
      <xdr:spPr>
        <a:xfrm>
          <a:off x="17162780" y="6471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56" name="フローチャート: 判断 455"/>
        <xdr:cNvSpPr/>
      </xdr:nvSpPr>
      <xdr:spPr>
        <a:xfrm>
          <a:off x="16388080" y="64963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48260</xdr:rowOff>
    </xdr:from>
    <xdr:to>
      <xdr:col>116</xdr:col>
      <xdr:colOff>114300</xdr:colOff>
      <xdr:row>37</xdr:row>
      <xdr:rowOff>149860</xdr:rowOff>
    </xdr:to>
    <xdr:sp macro="" textlink="">
      <xdr:nvSpPr>
        <xdr:cNvPr id="462" name="楕円 461"/>
        <xdr:cNvSpPr/>
      </xdr:nvSpPr>
      <xdr:spPr>
        <a:xfrm>
          <a:off x="1945894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71137</xdr:rowOff>
    </xdr:from>
    <xdr:ext cx="469744" cy="259045"/>
    <xdr:sp macro="" textlink="">
      <xdr:nvSpPr>
        <xdr:cNvPr id="463" name="【認定こども園・幼稚園・保育所】&#10;一人当たり面積該当値テキスト"/>
        <xdr:cNvSpPr txBox="1"/>
      </xdr:nvSpPr>
      <xdr:spPr>
        <a:xfrm>
          <a:off x="19547840"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39116</xdr:rowOff>
    </xdr:from>
    <xdr:to>
      <xdr:col>112</xdr:col>
      <xdr:colOff>38100</xdr:colOff>
      <xdr:row>37</xdr:row>
      <xdr:rowOff>140716</xdr:rowOff>
    </xdr:to>
    <xdr:sp macro="" textlink="">
      <xdr:nvSpPr>
        <xdr:cNvPr id="464" name="楕円 463"/>
        <xdr:cNvSpPr/>
      </xdr:nvSpPr>
      <xdr:spPr>
        <a:xfrm>
          <a:off x="18735040" y="62417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89916</xdr:rowOff>
    </xdr:from>
    <xdr:to>
      <xdr:col>116</xdr:col>
      <xdr:colOff>63500</xdr:colOff>
      <xdr:row>37</xdr:row>
      <xdr:rowOff>99060</xdr:rowOff>
    </xdr:to>
    <xdr:cxnSp macro="">
      <xdr:nvCxnSpPr>
        <xdr:cNvPr id="465" name="直線コネクタ 464"/>
        <xdr:cNvCxnSpPr/>
      </xdr:nvCxnSpPr>
      <xdr:spPr>
        <a:xfrm>
          <a:off x="18778220" y="6292596"/>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121412</xdr:rowOff>
    </xdr:from>
    <xdr:to>
      <xdr:col>107</xdr:col>
      <xdr:colOff>101600</xdr:colOff>
      <xdr:row>38</xdr:row>
      <xdr:rowOff>51562</xdr:rowOff>
    </xdr:to>
    <xdr:sp macro="" textlink="">
      <xdr:nvSpPr>
        <xdr:cNvPr id="466" name="楕円 465"/>
        <xdr:cNvSpPr/>
      </xdr:nvSpPr>
      <xdr:spPr>
        <a:xfrm>
          <a:off x="17937480" y="6324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89916</xdr:rowOff>
    </xdr:from>
    <xdr:to>
      <xdr:col>111</xdr:col>
      <xdr:colOff>177800</xdr:colOff>
      <xdr:row>38</xdr:row>
      <xdr:rowOff>762</xdr:rowOff>
    </xdr:to>
    <xdr:cxnSp macro="">
      <xdr:nvCxnSpPr>
        <xdr:cNvPr id="467" name="直線コネクタ 466"/>
        <xdr:cNvCxnSpPr/>
      </xdr:nvCxnSpPr>
      <xdr:spPr>
        <a:xfrm flipV="1">
          <a:off x="17988280" y="6292596"/>
          <a:ext cx="78994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130556</xdr:rowOff>
    </xdr:from>
    <xdr:to>
      <xdr:col>102</xdr:col>
      <xdr:colOff>165100</xdr:colOff>
      <xdr:row>38</xdr:row>
      <xdr:rowOff>60706</xdr:rowOff>
    </xdr:to>
    <xdr:sp macro="" textlink="">
      <xdr:nvSpPr>
        <xdr:cNvPr id="468" name="楕円 467"/>
        <xdr:cNvSpPr/>
      </xdr:nvSpPr>
      <xdr:spPr>
        <a:xfrm>
          <a:off x="17162780" y="6333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xdr:rowOff>
    </xdr:from>
    <xdr:to>
      <xdr:col>107</xdr:col>
      <xdr:colOff>50800</xdr:colOff>
      <xdr:row>38</xdr:row>
      <xdr:rowOff>9906</xdr:rowOff>
    </xdr:to>
    <xdr:cxnSp macro="">
      <xdr:nvCxnSpPr>
        <xdr:cNvPr id="469" name="直線コネクタ 468"/>
        <xdr:cNvCxnSpPr/>
      </xdr:nvCxnSpPr>
      <xdr:spPr>
        <a:xfrm flipV="1">
          <a:off x="17213580" y="6371082"/>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35831</xdr:rowOff>
    </xdr:from>
    <xdr:ext cx="469744" cy="259045"/>
    <xdr:sp macro="" textlink="">
      <xdr:nvSpPr>
        <xdr:cNvPr id="470" name="n_1aveValue【認定こども園・幼稚園・保育所】&#10;一人当たり面積"/>
        <xdr:cNvSpPr txBox="1"/>
      </xdr:nvSpPr>
      <xdr:spPr>
        <a:xfrm>
          <a:off x="18561127" y="657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71" name="n_2aveValue【認定こども園・幼稚園・保育所】&#10;一人当たり面積"/>
        <xdr:cNvSpPr txBox="1"/>
      </xdr:nvSpPr>
      <xdr:spPr>
        <a:xfrm>
          <a:off x="17776267"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472" name="n_3aveValue【認定こども園・幼稚園・保育所】&#10;一人当たり面積"/>
        <xdr:cNvSpPr txBox="1"/>
      </xdr:nvSpPr>
      <xdr:spPr>
        <a:xfrm>
          <a:off x="17001567"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73" name="n_4aveValue【認定こども園・幼稚園・保育所】&#10;一人当たり面積"/>
        <xdr:cNvSpPr txBox="1"/>
      </xdr:nvSpPr>
      <xdr:spPr>
        <a:xfrm>
          <a:off x="16226867"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157243</xdr:rowOff>
    </xdr:from>
    <xdr:ext cx="469744" cy="259045"/>
    <xdr:sp macro="" textlink="">
      <xdr:nvSpPr>
        <xdr:cNvPr id="474" name="n_1mainValue【認定こども園・幼稚園・保育所】&#10;一人当たり面積"/>
        <xdr:cNvSpPr txBox="1"/>
      </xdr:nvSpPr>
      <xdr:spPr>
        <a:xfrm>
          <a:off x="18561127" y="602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68089</xdr:rowOff>
    </xdr:from>
    <xdr:ext cx="469744" cy="259045"/>
    <xdr:sp macro="" textlink="">
      <xdr:nvSpPr>
        <xdr:cNvPr id="475" name="n_2mainValue【認定こども園・幼稚園・保育所】&#10;一人当たり面積"/>
        <xdr:cNvSpPr txBox="1"/>
      </xdr:nvSpPr>
      <xdr:spPr>
        <a:xfrm>
          <a:off x="17776267" y="610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77233</xdr:rowOff>
    </xdr:from>
    <xdr:ext cx="469744" cy="259045"/>
    <xdr:sp macro="" textlink="">
      <xdr:nvSpPr>
        <xdr:cNvPr id="476" name="n_3mainValue【認定こども園・幼稚園・保育所】&#10;一人当たり面積"/>
        <xdr:cNvSpPr txBox="1"/>
      </xdr:nvSpPr>
      <xdr:spPr>
        <a:xfrm>
          <a:off x="17001567" y="611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9" name="テキスト ボックス 488"/>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9" name="テキスト ボックス 498"/>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1" name="テキスト ボックス 500"/>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03" name="直線コネクタ 502"/>
        <xdr:cNvCxnSpPr/>
      </xdr:nvCxnSpPr>
      <xdr:spPr>
        <a:xfrm flipV="1">
          <a:off x="14375764" y="9427028"/>
          <a:ext cx="0" cy="1419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04" name="【学校施設】&#10;有形固定資産減価償却率最小値テキスト"/>
        <xdr:cNvSpPr txBox="1"/>
      </xdr:nvSpPr>
      <xdr:spPr>
        <a:xfrm>
          <a:off x="14414500" y="1085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05" name="直線コネクタ 504"/>
        <xdr:cNvCxnSpPr/>
      </xdr:nvCxnSpPr>
      <xdr:spPr>
        <a:xfrm>
          <a:off x="14287500" y="108465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06" name="【学校施設】&#10;有形固定資産減価償却率最大値テキスト"/>
        <xdr:cNvSpPr txBox="1"/>
      </xdr:nvSpPr>
      <xdr:spPr>
        <a:xfrm>
          <a:off x="14414500" y="920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07" name="直線コネクタ 506"/>
        <xdr:cNvCxnSpPr/>
      </xdr:nvCxnSpPr>
      <xdr:spPr>
        <a:xfrm>
          <a:off x="14287500" y="94270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08" name="【学校施設】&#10;有形固定資産減価償却率平均値テキスト"/>
        <xdr:cNvSpPr txBox="1"/>
      </xdr:nvSpPr>
      <xdr:spPr>
        <a:xfrm>
          <a:off x="14414500" y="9860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09" name="フローチャート: 判断 508"/>
        <xdr:cNvSpPr/>
      </xdr:nvSpPr>
      <xdr:spPr>
        <a:xfrm>
          <a:off x="14325600" y="100048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10" name="フローチャート: 判断 509"/>
        <xdr:cNvSpPr/>
      </xdr:nvSpPr>
      <xdr:spPr>
        <a:xfrm>
          <a:off x="13578840" y="9995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11" name="フローチャート: 判断 510"/>
        <xdr:cNvSpPr/>
      </xdr:nvSpPr>
      <xdr:spPr>
        <a:xfrm>
          <a:off x="12804140" y="99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12" name="フローチャート: 判断 511"/>
        <xdr:cNvSpPr/>
      </xdr:nvSpPr>
      <xdr:spPr>
        <a:xfrm>
          <a:off x="12029440" y="99069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13" name="フローチャート: 判断 512"/>
        <xdr:cNvSpPr/>
      </xdr:nvSpPr>
      <xdr:spPr>
        <a:xfrm>
          <a:off x="11231880" y="9861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161472</xdr:rowOff>
    </xdr:from>
    <xdr:to>
      <xdr:col>85</xdr:col>
      <xdr:colOff>177800</xdr:colOff>
      <xdr:row>61</xdr:row>
      <xdr:rowOff>91622</xdr:rowOff>
    </xdr:to>
    <xdr:sp macro="" textlink="">
      <xdr:nvSpPr>
        <xdr:cNvPr id="519" name="楕円 518"/>
        <xdr:cNvSpPr/>
      </xdr:nvSpPr>
      <xdr:spPr>
        <a:xfrm>
          <a:off x="14325600" y="1021987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139899</xdr:rowOff>
    </xdr:from>
    <xdr:ext cx="405111" cy="259045"/>
    <xdr:sp macro="" textlink="">
      <xdr:nvSpPr>
        <xdr:cNvPr id="520" name="【学校施設】&#10;有形固定資産減価償却率該当値テキスト"/>
        <xdr:cNvSpPr txBox="1"/>
      </xdr:nvSpPr>
      <xdr:spPr>
        <a:xfrm>
          <a:off x="14414500"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145143</xdr:rowOff>
    </xdr:from>
    <xdr:to>
      <xdr:col>81</xdr:col>
      <xdr:colOff>101600</xdr:colOff>
      <xdr:row>61</xdr:row>
      <xdr:rowOff>75293</xdr:rowOff>
    </xdr:to>
    <xdr:sp macro="" textlink="">
      <xdr:nvSpPr>
        <xdr:cNvPr id="521" name="楕円 520"/>
        <xdr:cNvSpPr/>
      </xdr:nvSpPr>
      <xdr:spPr>
        <a:xfrm>
          <a:off x="13578840" y="102035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40822</xdr:rowOff>
    </xdr:to>
    <xdr:cxnSp macro="">
      <xdr:nvCxnSpPr>
        <xdr:cNvPr id="522" name="直線コネクタ 521"/>
        <xdr:cNvCxnSpPr/>
      </xdr:nvCxnSpPr>
      <xdr:spPr>
        <a:xfrm>
          <a:off x="13629640" y="10250533"/>
          <a:ext cx="74676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23" name="楕円 522"/>
        <xdr:cNvSpPr/>
      </xdr:nvSpPr>
      <xdr:spPr>
        <a:xfrm>
          <a:off x="1280414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61</xdr:row>
      <xdr:rowOff>24493</xdr:rowOff>
    </xdr:to>
    <xdr:cxnSp macro="">
      <xdr:nvCxnSpPr>
        <xdr:cNvPr id="524" name="直線コネクタ 523"/>
        <xdr:cNvCxnSpPr/>
      </xdr:nvCxnSpPr>
      <xdr:spPr>
        <a:xfrm>
          <a:off x="12854940" y="10149840"/>
          <a:ext cx="774700" cy="10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79828</xdr:rowOff>
    </xdr:from>
    <xdr:to>
      <xdr:col>72</xdr:col>
      <xdr:colOff>38100</xdr:colOff>
      <xdr:row>61</xdr:row>
      <xdr:rowOff>9978</xdr:rowOff>
    </xdr:to>
    <xdr:sp macro="" textlink="">
      <xdr:nvSpPr>
        <xdr:cNvPr id="525" name="楕円 524"/>
        <xdr:cNvSpPr/>
      </xdr:nvSpPr>
      <xdr:spPr>
        <a:xfrm>
          <a:off x="12029440" y="101382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60</xdr:row>
      <xdr:rowOff>130628</xdr:rowOff>
    </xdr:to>
    <xdr:cxnSp macro="">
      <xdr:nvCxnSpPr>
        <xdr:cNvPr id="526" name="直線コネクタ 525"/>
        <xdr:cNvCxnSpPr/>
      </xdr:nvCxnSpPr>
      <xdr:spPr>
        <a:xfrm flipV="1">
          <a:off x="12072620" y="10149840"/>
          <a:ext cx="7823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27" name="n_1aveValue【学校施設】&#10;有形固定資産減価償却率"/>
        <xdr:cNvSpPr txBox="1"/>
      </xdr:nvSpPr>
      <xdr:spPr>
        <a:xfrm>
          <a:off x="13437244" y="977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28" name="n_2aveValue【学校施設】&#10;有形固定資産減価償却率"/>
        <xdr:cNvSpPr txBox="1"/>
      </xdr:nvSpPr>
      <xdr:spPr>
        <a:xfrm>
          <a:off x="1267524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29" name="n_3aveValue【学校施設】&#10;有形固定資産減価償却率"/>
        <xdr:cNvSpPr txBox="1"/>
      </xdr:nvSpPr>
      <xdr:spPr>
        <a:xfrm>
          <a:off x="119005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30" name="n_4aveValue【学校施設】&#10;有形固定資産減価償却率"/>
        <xdr:cNvSpPr txBox="1"/>
      </xdr:nvSpPr>
      <xdr:spPr>
        <a:xfrm>
          <a:off x="11102984" y="964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66420</xdr:rowOff>
    </xdr:from>
    <xdr:ext cx="405111" cy="259045"/>
    <xdr:sp macro="" textlink="">
      <xdr:nvSpPr>
        <xdr:cNvPr id="531" name="n_1mainValue【学校施設】&#10;有形固定資産減価償却率"/>
        <xdr:cNvSpPr txBox="1"/>
      </xdr:nvSpPr>
      <xdr:spPr>
        <a:xfrm>
          <a:off x="13437244" y="1029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32" name="n_2mainValue【学校施設】&#10;有形固定資産減価償却率"/>
        <xdr:cNvSpPr txBox="1"/>
      </xdr:nvSpPr>
      <xdr:spPr>
        <a:xfrm>
          <a:off x="126752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533" name="n_3mainValue【学校施設】&#10;有形固定資産減価償却率"/>
        <xdr:cNvSpPr txBox="1"/>
      </xdr:nvSpPr>
      <xdr:spPr>
        <a:xfrm>
          <a:off x="11900544" y="1022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4" name="テキスト ボックス 543"/>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45" name="直線コネクタ 544"/>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46" name="テキスト ボックス 545"/>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7" name="直線コネクタ 546"/>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8" name="テキスト ボックス 547"/>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9" name="直線コネクタ 548"/>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50" name="テキスト ボックス 549"/>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54" name="直線コネクタ 553"/>
        <xdr:cNvCxnSpPr/>
      </xdr:nvCxnSpPr>
      <xdr:spPr>
        <a:xfrm flipV="1">
          <a:off x="19509104" y="9472422"/>
          <a:ext cx="0" cy="117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55" name="【学校施設】&#10;一人当たり面積最小値テキスト"/>
        <xdr:cNvSpPr txBox="1"/>
      </xdr:nvSpPr>
      <xdr:spPr>
        <a:xfrm>
          <a:off x="19547840" y="1065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56" name="直線コネクタ 555"/>
        <xdr:cNvCxnSpPr/>
      </xdr:nvCxnSpPr>
      <xdr:spPr>
        <a:xfrm>
          <a:off x="19443700" y="10649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57" name="【学校施設】&#10;一人当たり面積最大値テキスト"/>
        <xdr:cNvSpPr txBox="1"/>
      </xdr:nvSpPr>
      <xdr:spPr>
        <a:xfrm>
          <a:off x="19547840" y="925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58" name="直線コネクタ 557"/>
        <xdr:cNvCxnSpPr/>
      </xdr:nvCxnSpPr>
      <xdr:spPr>
        <a:xfrm>
          <a:off x="19443700" y="94724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559" name="【学校施設】&#10;一人当たり面積平均値テキスト"/>
        <xdr:cNvSpPr txBox="1"/>
      </xdr:nvSpPr>
      <xdr:spPr>
        <a:xfrm>
          <a:off x="19547840" y="10152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60" name="フローチャート: 判断 559"/>
        <xdr:cNvSpPr/>
      </xdr:nvSpPr>
      <xdr:spPr>
        <a:xfrm>
          <a:off x="19458940" y="101739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61" name="フローチャート: 判断 560"/>
        <xdr:cNvSpPr/>
      </xdr:nvSpPr>
      <xdr:spPr>
        <a:xfrm>
          <a:off x="18735040" y="101721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62" name="フローチャート: 判断 561"/>
        <xdr:cNvSpPr/>
      </xdr:nvSpPr>
      <xdr:spPr>
        <a:xfrm>
          <a:off x="17937480" y="101687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63" name="フローチャート: 判断 562"/>
        <xdr:cNvSpPr/>
      </xdr:nvSpPr>
      <xdr:spPr>
        <a:xfrm>
          <a:off x="17162780" y="101996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64" name="フローチャート: 判断 563"/>
        <xdr:cNvSpPr/>
      </xdr:nvSpPr>
      <xdr:spPr>
        <a:xfrm>
          <a:off x="16388080" y="102150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77216</xdr:rowOff>
    </xdr:from>
    <xdr:to>
      <xdr:col>116</xdr:col>
      <xdr:colOff>114300</xdr:colOff>
      <xdr:row>59</xdr:row>
      <xdr:rowOff>7366</xdr:rowOff>
    </xdr:to>
    <xdr:sp macro="" textlink="">
      <xdr:nvSpPr>
        <xdr:cNvPr id="570" name="楕円 569"/>
        <xdr:cNvSpPr/>
      </xdr:nvSpPr>
      <xdr:spPr>
        <a:xfrm>
          <a:off x="19458940" y="98003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100093</xdr:rowOff>
    </xdr:from>
    <xdr:ext cx="469744" cy="259045"/>
    <xdr:sp macro="" textlink="">
      <xdr:nvSpPr>
        <xdr:cNvPr id="571" name="【学校施設】&#10;一人当たり面積該当値テキスト"/>
        <xdr:cNvSpPr txBox="1"/>
      </xdr:nvSpPr>
      <xdr:spPr>
        <a:xfrm>
          <a:off x="19547840" y="965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102933</xdr:rowOff>
    </xdr:from>
    <xdr:to>
      <xdr:col>112</xdr:col>
      <xdr:colOff>38100</xdr:colOff>
      <xdr:row>59</xdr:row>
      <xdr:rowOff>33083</xdr:rowOff>
    </xdr:to>
    <xdr:sp macro="" textlink="">
      <xdr:nvSpPr>
        <xdr:cNvPr id="572" name="楕円 571"/>
        <xdr:cNvSpPr/>
      </xdr:nvSpPr>
      <xdr:spPr>
        <a:xfrm>
          <a:off x="18735040" y="98260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128016</xdr:rowOff>
    </xdr:from>
    <xdr:to>
      <xdr:col>116</xdr:col>
      <xdr:colOff>63500</xdr:colOff>
      <xdr:row>58</xdr:row>
      <xdr:rowOff>153733</xdr:rowOff>
    </xdr:to>
    <xdr:cxnSp macro="">
      <xdr:nvCxnSpPr>
        <xdr:cNvPr id="573" name="直線コネクタ 572"/>
        <xdr:cNvCxnSpPr/>
      </xdr:nvCxnSpPr>
      <xdr:spPr>
        <a:xfrm flipV="1">
          <a:off x="18778220" y="9851136"/>
          <a:ext cx="73152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77788</xdr:rowOff>
    </xdr:from>
    <xdr:to>
      <xdr:col>107</xdr:col>
      <xdr:colOff>101600</xdr:colOff>
      <xdr:row>58</xdr:row>
      <xdr:rowOff>7938</xdr:rowOff>
    </xdr:to>
    <xdr:sp macro="" textlink="">
      <xdr:nvSpPr>
        <xdr:cNvPr id="574" name="楕円 573"/>
        <xdr:cNvSpPr/>
      </xdr:nvSpPr>
      <xdr:spPr>
        <a:xfrm>
          <a:off x="17937480" y="9633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128588</xdr:rowOff>
    </xdr:from>
    <xdr:to>
      <xdr:col>111</xdr:col>
      <xdr:colOff>177800</xdr:colOff>
      <xdr:row>58</xdr:row>
      <xdr:rowOff>153733</xdr:rowOff>
    </xdr:to>
    <xdr:cxnSp macro="">
      <xdr:nvCxnSpPr>
        <xdr:cNvPr id="575" name="直線コネクタ 574"/>
        <xdr:cNvCxnSpPr/>
      </xdr:nvCxnSpPr>
      <xdr:spPr>
        <a:xfrm>
          <a:off x="17988280" y="9684068"/>
          <a:ext cx="789940" cy="19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93790</xdr:rowOff>
    </xdr:from>
    <xdr:to>
      <xdr:col>102</xdr:col>
      <xdr:colOff>165100</xdr:colOff>
      <xdr:row>59</xdr:row>
      <xdr:rowOff>23940</xdr:rowOff>
    </xdr:to>
    <xdr:sp macro="" textlink="">
      <xdr:nvSpPr>
        <xdr:cNvPr id="576" name="楕円 575"/>
        <xdr:cNvSpPr/>
      </xdr:nvSpPr>
      <xdr:spPr>
        <a:xfrm>
          <a:off x="17162780" y="9816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128588</xdr:rowOff>
    </xdr:from>
    <xdr:to>
      <xdr:col>107</xdr:col>
      <xdr:colOff>50800</xdr:colOff>
      <xdr:row>58</xdr:row>
      <xdr:rowOff>144590</xdr:rowOff>
    </xdr:to>
    <xdr:cxnSp macro="">
      <xdr:nvCxnSpPr>
        <xdr:cNvPr id="577" name="直線コネクタ 576"/>
        <xdr:cNvCxnSpPr/>
      </xdr:nvCxnSpPr>
      <xdr:spPr>
        <a:xfrm flipV="1">
          <a:off x="17213580" y="9684068"/>
          <a:ext cx="774700" cy="18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35069</xdr:rowOff>
    </xdr:from>
    <xdr:ext cx="469744" cy="259045"/>
    <xdr:sp macro="" textlink="">
      <xdr:nvSpPr>
        <xdr:cNvPr id="578" name="n_1aveValue【学校施設】&#10;一人当たり面積"/>
        <xdr:cNvSpPr txBox="1"/>
      </xdr:nvSpPr>
      <xdr:spPr>
        <a:xfrm>
          <a:off x="18561127" y="1026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31640</xdr:rowOff>
    </xdr:from>
    <xdr:ext cx="469744" cy="259045"/>
    <xdr:sp macro="" textlink="">
      <xdr:nvSpPr>
        <xdr:cNvPr id="579" name="n_2aveValue【学校施設】&#10;一人当たり面積"/>
        <xdr:cNvSpPr txBox="1"/>
      </xdr:nvSpPr>
      <xdr:spPr>
        <a:xfrm>
          <a:off x="17776267" y="102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62501</xdr:rowOff>
    </xdr:from>
    <xdr:ext cx="469744" cy="259045"/>
    <xdr:sp macro="" textlink="">
      <xdr:nvSpPr>
        <xdr:cNvPr id="580" name="n_3aveValue【学校施設】&#10;一人当たり面積"/>
        <xdr:cNvSpPr txBox="1"/>
      </xdr:nvSpPr>
      <xdr:spPr>
        <a:xfrm>
          <a:off x="17001567" y="1028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581" name="n_4aveValue【学校施設】&#10;一人当たり面積"/>
        <xdr:cNvSpPr txBox="1"/>
      </xdr:nvSpPr>
      <xdr:spPr>
        <a:xfrm>
          <a:off x="16226867" y="999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49610</xdr:rowOff>
    </xdr:from>
    <xdr:ext cx="469744" cy="259045"/>
    <xdr:sp macro="" textlink="">
      <xdr:nvSpPr>
        <xdr:cNvPr id="582" name="n_1mainValue【学校施設】&#10;一人当たり面積"/>
        <xdr:cNvSpPr txBox="1"/>
      </xdr:nvSpPr>
      <xdr:spPr>
        <a:xfrm>
          <a:off x="18561127" y="960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24465</xdr:rowOff>
    </xdr:from>
    <xdr:ext cx="469744" cy="259045"/>
    <xdr:sp macro="" textlink="">
      <xdr:nvSpPr>
        <xdr:cNvPr id="583" name="n_2mainValue【学校施設】&#10;一人当たり面積"/>
        <xdr:cNvSpPr txBox="1"/>
      </xdr:nvSpPr>
      <xdr:spPr>
        <a:xfrm>
          <a:off x="17776267" y="941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40467</xdr:rowOff>
    </xdr:from>
    <xdr:ext cx="469744" cy="259045"/>
    <xdr:sp macro="" textlink="">
      <xdr:nvSpPr>
        <xdr:cNvPr id="584" name="n_3mainValue【学校施設】&#10;一人当たり面積"/>
        <xdr:cNvSpPr txBox="1"/>
      </xdr:nvSpPr>
      <xdr:spPr>
        <a:xfrm>
          <a:off x="17001567" y="959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1" name="正方形/長方形 60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2" name="正方形/長方形 60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3" name="正方形/長方形 60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4" name="正方形/長方形 60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5" name="正方形/長方形 60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6" name="正方形/長方形 60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7" name="正方形/長方形 60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8" name="正方形/長方形 60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9" name="テキスト ボックス 60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0" name="直線コネクタ 60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1" name="テキスト ボックス 610"/>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2" name="直線コネクタ 611"/>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13" name="テキスト ボックス 612"/>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4" name="直線コネクタ 613"/>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15" name="テキスト ボックス 614"/>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6" name="直線コネクタ 615"/>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7" name="テキスト ボックス 616"/>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8" name="直線コネクタ 617"/>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19" name="テキスト ボックス 618"/>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0" name="直線コネクタ 61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21" name="テキスト ボックス 620"/>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2"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623" name="直線コネクタ 622"/>
        <xdr:cNvCxnSpPr/>
      </xdr:nvCxnSpPr>
      <xdr:spPr>
        <a:xfrm flipV="1">
          <a:off x="14375764" y="168173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624" name="【公民館】&#10;有形固定資産減価償却率最小値テキスト"/>
        <xdr:cNvSpPr txBox="1"/>
      </xdr:nvSpPr>
      <xdr:spPr>
        <a:xfrm>
          <a:off x="14414500"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625" name="直線コネクタ 624"/>
        <xdr:cNvCxnSpPr/>
      </xdr:nvCxnSpPr>
      <xdr:spPr>
        <a:xfrm>
          <a:off x="14287500" y="1813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626" name="【公民館】&#10;有形固定資産減価償却率最大値テキスト"/>
        <xdr:cNvSpPr txBox="1"/>
      </xdr:nvSpPr>
      <xdr:spPr>
        <a:xfrm>
          <a:off x="14414500" y="16596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27" name="直線コネクタ 626"/>
        <xdr:cNvCxnSpPr/>
      </xdr:nvCxnSpPr>
      <xdr:spPr>
        <a:xfrm>
          <a:off x="142875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628" name="【公民館】&#10;有形固定資産減価償却率平均値テキスト"/>
        <xdr:cNvSpPr txBox="1"/>
      </xdr:nvSpPr>
      <xdr:spPr>
        <a:xfrm>
          <a:off x="14414500" y="17136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29" name="フローチャート: 判断 628"/>
        <xdr:cNvSpPr/>
      </xdr:nvSpPr>
      <xdr:spPr>
        <a:xfrm>
          <a:off x="14325600" y="172808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630" name="フローチャート: 判断 629"/>
        <xdr:cNvSpPr/>
      </xdr:nvSpPr>
      <xdr:spPr>
        <a:xfrm>
          <a:off x="13578840" y="172298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631" name="フローチャート: 判断 630"/>
        <xdr:cNvSpPr/>
      </xdr:nvSpPr>
      <xdr:spPr>
        <a:xfrm>
          <a:off x="12804140" y="17254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632" name="フローチャート: 判断 631"/>
        <xdr:cNvSpPr/>
      </xdr:nvSpPr>
      <xdr:spPr>
        <a:xfrm>
          <a:off x="12029440" y="172115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633" name="フローチャート: 判断 632"/>
        <xdr:cNvSpPr/>
      </xdr:nvSpPr>
      <xdr:spPr>
        <a:xfrm>
          <a:off x="11231880" y="1726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4" name="テキスト ボックス 63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5" name="テキスト ボックス 63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6" name="テキスト ボックス 63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7" name="テキスト ボックス 63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8" name="テキスト ボックス 63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164846</xdr:rowOff>
    </xdr:from>
    <xdr:to>
      <xdr:col>85</xdr:col>
      <xdr:colOff>177800</xdr:colOff>
      <xdr:row>105</xdr:row>
      <xdr:rowOff>94996</xdr:rowOff>
    </xdr:to>
    <xdr:sp macro="" textlink="">
      <xdr:nvSpPr>
        <xdr:cNvPr id="639" name="楕円 638"/>
        <xdr:cNvSpPr/>
      </xdr:nvSpPr>
      <xdr:spPr>
        <a:xfrm>
          <a:off x="14325600" y="1759940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143273</xdr:rowOff>
    </xdr:from>
    <xdr:ext cx="405111" cy="259045"/>
    <xdr:sp macro="" textlink="">
      <xdr:nvSpPr>
        <xdr:cNvPr id="640" name="【公民館】&#10;有形固定資産減価償却率該当値テキスト"/>
        <xdr:cNvSpPr txBox="1"/>
      </xdr:nvSpPr>
      <xdr:spPr>
        <a:xfrm>
          <a:off x="14414500" y="1757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55118</xdr:rowOff>
    </xdr:from>
    <xdr:to>
      <xdr:col>81</xdr:col>
      <xdr:colOff>101600</xdr:colOff>
      <xdr:row>105</xdr:row>
      <xdr:rowOff>156718</xdr:rowOff>
    </xdr:to>
    <xdr:sp macro="" textlink="">
      <xdr:nvSpPr>
        <xdr:cNvPr id="641" name="楕円 640"/>
        <xdr:cNvSpPr/>
      </xdr:nvSpPr>
      <xdr:spPr>
        <a:xfrm>
          <a:off x="13578840" y="176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44196</xdr:rowOff>
    </xdr:from>
    <xdr:to>
      <xdr:col>85</xdr:col>
      <xdr:colOff>127000</xdr:colOff>
      <xdr:row>105</xdr:row>
      <xdr:rowOff>105918</xdr:rowOff>
    </xdr:to>
    <xdr:cxnSp macro="">
      <xdr:nvCxnSpPr>
        <xdr:cNvPr id="642" name="直線コネクタ 641"/>
        <xdr:cNvCxnSpPr/>
      </xdr:nvCxnSpPr>
      <xdr:spPr>
        <a:xfrm flipV="1">
          <a:off x="13629640" y="17646396"/>
          <a:ext cx="74676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45974</xdr:rowOff>
    </xdr:from>
    <xdr:to>
      <xdr:col>76</xdr:col>
      <xdr:colOff>165100</xdr:colOff>
      <xdr:row>105</xdr:row>
      <xdr:rowOff>147574</xdr:rowOff>
    </xdr:to>
    <xdr:sp macro="" textlink="">
      <xdr:nvSpPr>
        <xdr:cNvPr id="643" name="楕円 642"/>
        <xdr:cNvSpPr/>
      </xdr:nvSpPr>
      <xdr:spPr>
        <a:xfrm>
          <a:off x="12804140" y="176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96774</xdr:rowOff>
    </xdr:from>
    <xdr:to>
      <xdr:col>81</xdr:col>
      <xdr:colOff>50800</xdr:colOff>
      <xdr:row>105</xdr:row>
      <xdr:rowOff>105918</xdr:rowOff>
    </xdr:to>
    <xdr:cxnSp macro="">
      <xdr:nvCxnSpPr>
        <xdr:cNvPr id="644" name="直線コネクタ 643"/>
        <xdr:cNvCxnSpPr/>
      </xdr:nvCxnSpPr>
      <xdr:spPr>
        <a:xfrm>
          <a:off x="12854940" y="17698974"/>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119126</xdr:rowOff>
    </xdr:from>
    <xdr:to>
      <xdr:col>72</xdr:col>
      <xdr:colOff>38100</xdr:colOff>
      <xdr:row>105</xdr:row>
      <xdr:rowOff>49276</xdr:rowOff>
    </xdr:to>
    <xdr:sp macro="" textlink="">
      <xdr:nvSpPr>
        <xdr:cNvPr id="645" name="楕円 644"/>
        <xdr:cNvSpPr/>
      </xdr:nvSpPr>
      <xdr:spPr>
        <a:xfrm>
          <a:off x="12029440" y="175536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169926</xdr:rowOff>
    </xdr:from>
    <xdr:to>
      <xdr:col>76</xdr:col>
      <xdr:colOff>114300</xdr:colOff>
      <xdr:row>105</xdr:row>
      <xdr:rowOff>96774</xdr:rowOff>
    </xdr:to>
    <xdr:cxnSp macro="">
      <xdr:nvCxnSpPr>
        <xdr:cNvPr id="646" name="直線コネクタ 645"/>
        <xdr:cNvCxnSpPr/>
      </xdr:nvCxnSpPr>
      <xdr:spPr>
        <a:xfrm>
          <a:off x="12072620" y="17604486"/>
          <a:ext cx="78232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647" name="n_1aveValue【公民館】&#10;有形固定資産減価償却率"/>
        <xdr:cNvSpPr txBox="1"/>
      </xdr:nvSpPr>
      <xdr:spPr>
        <a:xfrm>
          <a:off x="13437244" y="1700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648" name="n_2aveValue【公民館】&#10;有形固定資産減価償却率"/>
        <xdr:cNvSpPr txBox="1"/>
      </xdr:nvSpPr>
      <xdr:spPr>
        <a:xfrm>
          <a:off x="12675244" y="170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649" name="n_3aveValue【公民館】&#10;有形固定資産減価償却率"/>
        <xdr:cNvSpPr txBox="1"/>
      </xdr:nvSpPr>
      <xdr:spPr>
        <a:xfrm>
          <a:off x="11900544" y="1699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650" name="n_4aveValue【公民館】&#10;有形固定資産減価償却率"/>
        <xdr:cNvSpPr txBox="1"/>
      </xdr:nvSpPr>
      <xdr:spPr>
        <a:xfrm>
          <a:off x="11102984" y="17052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147845</xdr:rowOff>
    </xdr:from>
    <xdr:ext cx="405111" cy="259045"/>
    <xdr:sp macro="" textlink="">
      <xdr:nvSpPr>
        <xdr:cNvPr id="651" name="n_1mainValue【公民館】&#10;有形固定資産減価償却率"/>
        <xdr:cNvSpPr txBox="1"/>
      </xdr:nvSpPr>
      <xdr:spPr>
        <a:xfrm>
          <a:off x="13437244" y="1775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138701</xdr:rowOff>
    </xdr:from>
    <xdr:ext cx="405111" cy="259045"/>
    <xdr:sp macro="" textlink="">
      <xdr:nvSpPr>
        <xdr:cNvPr id="652" name="n_2mainValue【公民館】&#10;有形固定資産減価償却率"/>
        <xdr:cNvSpPr txBox="1"/>
      </xdr:nvSpPr>
      <xdr:spPr>
        <a:xfrm>
          <a:off x="12675244" y="1774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40403</xdr:rowOff>
    </xdr:from>
    <xdr:ext cx="405111" cy="259045"/>
    <xdr:sp macro="" textlink="">
      <xdr:nvSpPr>
        <xdr:cNvPr id="653" name="n_3mainValue【公民館】&#10;有形固定資産減価償却率"/>
        <xdr:cNvSpPr txBox="1"/>
      </xdr:nvSpPr>
      <xdr:spPr>
        <a:xfrm>
          <a:off x="11900544" y="1764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4" name="直線コネクタ 663"/>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5" name="テキスト ボックス 664"/>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6" name="直線コネクタ 665"/>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7" name="テキスト ボックス 666"/>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8" name="直線コネクタ 667"/>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9" name="テキスト ボックス 668"/>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0" name="直線コネクタ 669"/>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1" name="テキスト ボックス 670"/>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2" name="直線コネクタ 671"/>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3" name="テキスト ボックス 672"/>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4" name="直線コネクタ 673"/>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5" name="テキスト ボックス 674"/>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679" name="直線コネクタ 678"/>
        <xdr:cNvCxnSpPr/>
      </xdr:nvCxnSpPr>
      <xdr:spPr>
        <a:xfrm flipV="1">
          <a:off x="19509104" y="16680724"/>
          <a:ext cx="0" cy="155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80" name="【公民館】&#10;一人当たり面積最小値テキスト"/>
        <xdr:cNvSpPr txBox="1"/>
      </xdr:nvSpPr>
      <xdr:spPr>
        <a:xfrm>
          <a:off x="19547840" y="1824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81" name="直線コネクタ 680"/>
        <xdr:cNvCxnSpPr/>
      </xdr:nvCxnSpPr>
      <xdr:spPr>
        <a:xfrm>
          <a:off x="19443700" y="18240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682" name="【公民館】&#10;一人当たり面積最大値テキスト"/>
        <xdr:cNvSpPr txBox="1"/>
      </xdr:nvSpPr>
      <xdr:spPr>
        <a:xfrm>
          <a:off x="19547840" y="1645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683" name="直線コネクタ 682"/>
        <xdr:cNvCxnSpPr/>
      </xdr:nvCxnSpPr>
      <xdr:spPr>
        <a:xfrm>
          <a:off x="19443700" y="166807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684" name="【公民館】&#10;一人当たり面積平均値テキスト"/>
        <xdr:cNvSpPr txBox="1"/>
      </xdr:nvSpPr>
      <xdr:spPr>
        <a:xfrm>
          <a:off x="19547840" y="176664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685" name="フローチャート: 判断 684"/>
        <xdr:cNvSpPr/>
      </xdr:nvSpPr>
      <xdr:spPr>
        <a:xfrm>
          <a:off x="19458940" y="17688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686" name="フローチャート: 判断 685"/>
        <xdr:cNvSpPr/>
      </xdr:nvSpPr>
      <xdr:spPr>
        <a:xfrm>
          <a:off x="18735040" y="176618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687" name="フローチャート: 判断 686"/>
        <xdr:cNvSpPr/>
      </xdr:nvSpPr>
      <xdr:spPr>
        <a:xfrm>
          <a:off x="17937480" y="17089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688" name="フローチャート: 判断 687"/>
        <xdr:cNvSpPr/>
      </xdr:nvSpPr>
      <xdr:spPr>
        <a:xfrm>
          <a:off x="171627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689" name="フローチャート: 判断 688"/>
        <xdr:cNvSpPr/>
      </xdr:nvSpPr>
      <xdr:spPr>
        <a:xfrm>
          <a:off x="1638808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0" name="テキスト ボックス 68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31931</xdr:rowOff>
    </xdr:from>
    <xdr:to>
      <xdr:col>116</xdr:col>
      <xdr:colOff>114300</xdr:colOff>
      <xdr:row>102</xdr:row>
      <xdr:rowOff>133531</xdr:rowOff>
    </xdr:to>
    <xdr:sp macro="" textlink="">
      <xdr:nvSpPr>
        <xdr:cNvPr id="695" name="楕円 694"/>
        <xdr:cNvSpPr/>
      </xdr:nvSpPr>
      <xdr:spPr>
        <a:xfrm>
          <a:off x="19458940" y="1713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54808</xdr:rowOff>
    </xdr:from>
    <xdr:ext cx="469744" cy="259045"/>
    <xdr:sp macro="" textlink="">
      <xdr:nvSpPr>
        <xdr:cNvPr id="696" name="【公民館】&#10;一人当たり面積該当値テキスト"/>
        <xdr:cNvSpPr txBox="1"/>
      </xdr:nvSpPr>
      <xdr:spPr>
        <a:xfrm>
          <a:off x="19547840" y="1698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147864</xdr:rowOff>
    </xdr:from>
    <xdr:to>
      <xdr:col>112</xdr:col>
      <xdr:colOff>38100</xdr:colOff>
      <xdr:row>102</xdr:row>
      <xdr:rowOff>78014</xdr:rowOff>
    </xdr:to>
    <xdr:sp macro="" textlink="">
      <xdr:nvSpPr>
        <xdr:cNvPr id="697" name="楕円 696"/>
        <xdr:cNvSpPr/>
      </xdr:nvSpPr>
      <xdr:spPr>
        <a:xfrm>
          <a:off x="18735040" y="170795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27214</xdr:rowOff>
    </xdr:from>
    <xdr:to>
      <xdr:col>116</xdr:col>
      <xdr:colOff>63500</xdr:colOff>
      <xdr:row>102</xdr:row>
      <xdr:rowOff>82731</xdr:rowOff>
    </xdr:to>
    <xdr:cxnSp macro="">
      <xdr:nvCxnSpPr>
        <xdr:cNvPr id="698" name="直線コネクタ 697"/>
        <xdr:cNvCxnSpPr/>
      </xdr:nvCxnSpPr>
      <xdr:spPr>
        <a:xfrm>
          <a:off x="18778220" y="17126494"/>
          <a:ext cx="73152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107043</xdr:rowOff>
    </xdr:from>
    <xdr:to>
      <xdr:col>107</xdr:col>
      <xdr:colOff>101600</xdr:colOff>
      <xdr:row>103</xdr:row>
      <xdr:rowOff>37193</xdr:rowOff>
    </xdr:to>
    <xdr:sp macro="" textlink="">
      <xdr:nvSpPr>
        <xdr:cNvPr id="699" name="楕円 698"/>
        <xdr:cNvSpPr/>
      </xdr:nvSpPr>
      <xdr:spPr>
        <a:xfrm>
          <a:off x="17937480" y="172063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27214</xdr:rowOff>
    </xdr:from>
    <xdr:to>
      <xdr:col>111</xdr:col>
      <xdr:colOff>177800</xdr:colOff>
      <xdr:row>102</xdr:row>
      <xdr:rowOff>157843</xdr:rowOff>
    </xdr:to>
    <xdr:cxnSp macro="">
      <xdr:nvCxnSpPr>
        <xdr:cNvPr id="700" name="直線コネクタ 699"/>
        <xdr:cNvCxnSpPr/>
      </xdr:nvCxnSpPr>
      <xdr:spPr>
        <a:xfrm flipV="1">
          <a:off x="17988280" y="17126494"/>
          <a:ext cx="78994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120106</xdr:rowOff>
    </xdr:from>
    <xdr:to>
      <xdr:col>102</xdr:col>
      <xdr:colOff>165100</xdr:colOff>
      <xdr:row>103</xdr:row>
      <xdr:rowOff>50256</xdr:rowOff>
    </xdr:to>
    <xdr:sp macro="" textlink="">
      <xdr:nvSpPr>
        <xdr:cNvPr id="701" name="楕円 700"/>
        <xdr:cNvSpPr/>
      </xdr:nvSpPr>
      <xdr:spPr>
        <a:xfrm>
          <a:off x="17162780" y="172193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157843</xdr:rowOff>
    </xdr:from>
    <xdr:to>
      <xdr:col>107</xdr:col>
      <xdr:colOff>50800</xdr:colOff>
      <xdr:row>102</xdr:row>
      <xdr:rowOff>170906</xdr:rowOff>
    </xdr:to>
    <xdr:cxnSp macro="">
      <xdr:nvCxnSpPr>
        <xdr:cNvPr id="702" name="直線コネクタ 701"/>
        <xdr:cNvCxnSpPr/>
      </xdr:nvCxnSpPr>
      <xdr:spPr>
        <a:xfrm flipV="1">
          <a:off x="17213580" y="17257123"/>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703" name="n_1aveValue【公民館】&#10;一人当たり面積"/>
        <xdr:cNvSpPr txBox="1"/>
      </xdr:nvSpPr>
      <xdr:spPr>
        <a:xfrm>
          <a:off x="18561127" y="177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704" name="n_2aveValue【公民館】&#10;一人当たり面積"/>
        <xdr:cNvSpPr txBox="1"/>
      </xdr:nvSpPr>
      <xdr:spPr>
        <a:xfrm>
          <a:off x="17776267" y="1686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145885</xdr:rowOff>
    </xdr:from>
    <xdr:ext cx="469744" cy="259045"/>
    <xdr:sp macro="" textlink="">
      <xdr:nvSpPr>
        <xdr:cNvPr id="705" name="n_3aveValue【公民館】&#10;一人当たり面積"/>
        <xdr:cNvSpPr txBox="1"/>
      </xdr:nvSpPr>
      <xdr:spPr>
        <a:xfrm>
          <a:off x="17001567" y="1774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706" name="n_4aveValue【公民館】&#10;一人当たり面積"/>
        <xdr:cNvSpPr txBox="1"/>
      </xdr:nvSpPr>
      <xdr:spPr>
        <a:xfrm>
          <a:off x="1622686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94541</xdr:rowOff>
    </xdr:from>
    <xdr:ext cx="469744" cy="259045"/>
    <xdr:sp macro="" textlink="">
      <xdr:nvSpPr>
        <xdr:cNvPr id="707" name="n_1mainValue【公民館】&#10;一人当たり面積"/>
        <xdr:cNvSpPr txBox="1"/>
      </xdr:nvSpPr>
      <xdr:spPr>
        <a:xfrm>
          <a:off x="18561127" y="1685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28320</xdr:rowOff>
    </xdr:from>
    <xdr:ext cx="469744" cy="259045"/>
    <xdr:sp macro="" textlink="">
      <xdr:nvSpPr>
        <xdr:cNvPr id="708" name="n_2mainValue【公民館】&#10;一人当たり面積"/>
        <xdr:cNvSpPr txBox="1"/>
      </xdr:nvSpPr>
      <xdr:spPr>
        <a:xfrm>
          <a:off x="17776267" y="1729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66783</xdr:rowOff>
    </xdr:from>
    <xdr:ext cx="469744" cy="259045"/>
    <xdr:sp macro="" textlink="">
      <xdr:nvSpPr>
        <xdr:cNvPr id="709" name="n_3mainValue【公民館】&#10;一人当たり面積"/>
        <xdr:cNvSpPr txBox="1"/>
      </xdr:nvSpPr>
      <xdr:spPr>
        <a:xfrm>
          <a:off x="17001567" y="1699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公営住宅以外の施設で</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類似団体内平均値を上回って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おり、特に道路、公民館、幼稚園等が高い傾向にある。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幼稚園等については、令和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年度からの狩川幼稚園、保育園の民営認定こども園化により有形固定資産減価償却率は減少する見込みである。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公民館については、今後老朽化対策が必要な時期を迎えることが考えられるため、</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月改訂の公共施設等総合管理計画や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月策定の個別施設計画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適切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に管理していく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必要がある。また、学校施設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一人当たり面積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が類似団体内平均値を大きく上回っている。経過年数が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年を超える建物が多く、長寿命化や改築等の必要があるが、令和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月に策定した学校施設長寿命化計画や将来の児童生徒数を考慮しながら、単に老朽化対策にとどまらず総合的な判断のうえ実施していかなければならない。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20,996
20,861
249.17
14,382,656
13,469,088
896,501
7,171,900
16,301,633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086225" y="5614851"/>
          <a:ext cx="0" cy="136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124960"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020820" y="6977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124960" y="53938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020820" y="5614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xdr:cNvSpPr txBox="1"/>
      </xdr:nvSpPr>
      <xdr:spPr>
        <a:xfrm>
          <a:off x="4124960" y="6161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036060" y="6306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312160" y="6296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51460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739900" y="62672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965200" y="61845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53159</xdr:rowOff>
    </xdr:from>
    <xdr:to>
      <xdr:col>24</xdr:col>
      <xdr:colOff>114300</xdr:colOff>
      <xdr:row>41</xdr:row>
      <xdr:rowOff>154759</xdr:rowOff>
    </xdr:to>
    <xdr:sp macro="" textlink="">
      <xdr:nvSpPr>
        <xdr:cNvPr id="74" name="楕円 73"/>
        <xdr:cNvSpPr/>
      </xdr:nvSpPr>
      <xdr:spPr>
        <a:xfrm>
          <a:off x="4036060" y="69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139536</xdr:rowOff>
    </xdr:from>
    <xdr:ext cx="405111" cy="259045"/>
    <xdr:sp macro="" textlink="">
      <xdr:nvSpPr>
        <xdr:cNvPr id="75" name="【図書館】&#10;有形固定資産減価償却率該当値テキスト"/>
        <xdr:cNvSpPr txBox="1"/>
      </xdr:nvSpPr>
      <xdr:spPr>
        <a:xfrm>
          <a:off x="4124960" y="684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13970</xdr:rowOff>
    </xdr:from>
    <xdr:to>
      <xdr:col>20</xdr:col>
      <xdr:colOff>38100</xdr:colOff>
      <xdr:row>41</xdr:row>
      <xdr:rowOff>115570</xdr:rowOff>
    </xdr:to>
    <xdr:sp macro="" textlink="">
      <xdr:nvSpPr>
        <xdr:cNvPr id="76" name="楕円 75"/>
        <xdr:cNvSpPr/>
      </xdr:nvSpPr>
      <xdr:spPr>
        <a:xfrm>
          <a:off x="3312160" y="68872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64770</xdr:rowOff>
    </xdr:from>
    <xdr:to>
      <xdr:col>24</xdr:col>
      <xdr:colOff>63500</xdr:colOff>
      <xdr:row>41</xdr:row>
      <xdr:rowOff>103959</xdr:rowOff>
    </xdr:to>
    <xdr:cxnSp macro="">
      <xdr:nvCxnSpPr>
        <xdr:cNvPr id="77" name="直線コネクタ 76"/>
        <xdr:cNvCxnSpPr/>
      </xdr:nvCxnSpPr>
      <xdr:spPr>
        <a:xfrm>
          <a:off x="3355340" y="6938010"/>
          <a:ext cx="73152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134801</xdr:rowOff>
    </xdr:from>
    <xdr:to>
      <xdr:col>15</xdr:col>
      <xdr:colOff>101600</xdr:colOff>
      <xdr:row>41</xdr:row>
      <xdr:rowOff>64951</xdr:rowOff>
    </xdr:to>
    <xdr:sp macro="" textlink="">
      <xdr:nvSpPr>
        <xdr:cNvPr id="78" name="楕円 77"/>
        <xdr:cNvSpPr/>
      </xdr:nvSpPr>
      <xdr:spPr>
        <a:xfrm>
          <a:off x="2514600" y="6840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14151</xdr:rowOff>
    </xdr:from>
    <xdr:to>
      <xdr:col>19</xdr:col>
      <xdr:colOff>177800</xdr:colOff>
      <xdr:row>41</xdr:row>
      <xdr:rowOff>64770</xdr:rowOff>
    </xdr:to>
    <xdr:cxnSp macro="">
      <xdr:nvCxnSpPr>
        <xdr:cNvPr id="79" name="直線コネクタ 78"/>
        <xdr:cNvCxnSpPr/>
      </xdr:nvCxnSpPr>
      <xdr:spPr>
        <a:xfrm>
          <a:off x="2565400" y="6887391"/>
          <a:ext cx="78994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100512</xdr:rowOff>
    </xdr:from>
    <xdr:to>
      <xdr:col>10</xdr:col>
      <xdr:colOff>165100</xdr:colOff>
      <xdr:row>41</xdr:row>
      <xdr:rowOff>30662</xdr:rowOff>
    </xdr:to>
    <xdr:sp macro="" textlink="">
      <xdr:nvSpPr>
        <xdr:cNvPr id="80" name="楕円 79"/>
        <xdr:cNvSpPr/>
      </xdr:nvSpPr>
      <xdr:spPr>
        <a:xfrm>
          <a:off x="1739900" y="68061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151312</xdr:rowOff>
    </xdr:from>
    <xdr:to>
      <xdr:col>15</xdr:col>
      <xdr:colOff>50800</xdr:colOff>
      <xdr:row>41</xdr:row>
      <xdr:rowOff>14151</xdr:rowOff>
    </xdr:to>
    <xdr:cxnSp macro="">
      <xdr:nvCxnSpPr>
        <xdr:cNvPr id="81" name="直線コネクタ 80"/>
        <xdr:cNvCxnSpPr/>
      </xdr:nvCxnSpPr>
      <xdr:spPr>
        <a:xfrm>
          <a:off x="1790700" y="6856912"/>
          <a:ext cx="7747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82" name="n_1aveValue【図書館】&#10;有形固定資産減価償却率"/>
        <xdr:cNvSpPr txBox="1"/>
      </xdr:nvSpPr>
      <xdr:spPr>
        <a:xfrm>
          <a:off x="317056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3" name="n_2aveValue【図書館】&#10;有形固定資産減価償却率"/>
        <xdr:cNvSpPr txBox="1"/>
      </xdr:nvSpPr>
      <xdr:spPr>
        <a:xfrm>
          <a:off x="23857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4" name="n_3aveValue【図書館】&#10;有形固定資産減価償却率"/>
        <xdr:cNvSpPr txBox="1"/>
      </xdr:nvSpPr>
      <xdr:spPr>
        <a:xfrm>
          <a:off x="1611004" y="604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5" name="n_4aveValue【図書館】&#10;有形固定資産減価償却率"/>
        <xdr:cNvSpPr txBox="1"/>
      </xdr:nvSpPr>
      <xdr:spPr>
        <a:xfrm>
          <a:off x="836304" y="5963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106697</xdr:rowOff>
    </xdr:from>
    <xdr:ext cx="405111" cy="259045"/>
    <xdr:sp macro="" textlink="">
      <xdr:nvSpPr>
        <xdr:cNvPr id="86" name="n_1mainValue【図書館】&#10;有形固定資産減価償却率"/>
        <xdr:cNvSpPr txBox="1"/>
      </xdr:nvSpPr>
      <xdr:spPr>
        <a:xfrm>
          <a:off x="317056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56078</xdr:rowOff>
    </xdr:from>
    <xdr:ext cx="405111" cy="259045"/>
    <xdr:sp macro="" textlink="">
      <xdr:nvSpPr>
        <xdr:cNvPr id="87" name="n_2mainValue【図書館】&#10;有形固定資産減価償却率"/>
        <xdr:cNvSpPr txBox="1"/>
      </xdr:nvSpPr>
      <xdr:spPr>
        <a:xfrm>
          <a:off x="2385704" y="692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21789</xdr:rowOff>
    </xdr:from>
    <xdr:ext cx="405111" cy="259045"/>
    <xdr:sp macro="" textlink="">
      <xdr:nvSpPr>
        <xdr:cNvPr id="88" name="n_3mainValue【図書館】&#10;有形固定資産減価償却率"/>
        <xdr:cNvSpPr txBox="1"/>
      </xdr:nvSpPr>
      <xdr:spPr>
        <a:xfrm>
          <a:off x="1611004" y="6895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2" name="直線コネクタ 111"/>
        <xdr:cNvCxnSpPr/>
      </xdr:nvCxnSpPr>
      <xdr:spPr>
        <a:xfrm flipV="1">
          <a:off x="9219565" y="565023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3" name="【図書館】&#10;一人当たり面積最小値テキスト"/>
        <xdr:cNvSpPr txBox="1"/>
      </xdr:nvSpPr>
      <xdr:spPr>
        <a:xfrm>
          <a:off x="92583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4" name="直線コネクタ 113"/>
        <xdr:cNvCxnSpPr/>
      </xdr:nvCxnSpPr>
      <xdr:spPr>
        <a:xfrm>
          <a:off x="9154160" y="697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5" name="【図書館】&#10;一人当たり面積最大値テキスト"/>
        <xdr:cNvSpPr txBox="1"/>
      </xdr:nvSpPr>
      <xdr:spPr>
        <a:xfrm>
          <a:off x="92583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6" name="直線コネクタ 115"/>
        <xdr:cNvCxnSpPr/>
      </xdr:nvCxnSpPr>
      <xdr:spPr>
        <a:xfrm>
          <a:off x="9154160" y="565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17" name="【図書館】&#10;一人当たり面積平均値テキスト"/>
        <xdr:cNvSpPr txBox="1"/>
      </xdr:nvSpPr>
      <xdr:spPr>
        <a:xfrm>
          <a:off x="9258300" y="639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xdr:cNvSpPr/>
      </xdr:nvSpPr>
      <xdr:spPr>
        <a:xfrm>
          <a:off x="919226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19" name="フローチャート: 判断 118"/>
        <xdr:cNvSpPr/>
      </xdr:nvSpPr>
      <xdr:spPr>
        <a:xfrm>
          <a:off x="8445500" y="654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0" name="フローチャート: 判断 119"/>
        <xdr:cNvSpPr/>
      </xdr:nvSpPr>
      <xdr:spPr>
        <a:xfrm>
          <a:off x="767080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1" name="フローチャート: 判断 120"/>
        <xdr:cNvSpPr/>
      </xdr:nvSpPr>
      <xdr:spPr>
        <a:xfrm>
          <a:off x="687324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2" name="フローチャート: 判断 121"/>
        <xdr:cNvSpPr/>
      </xdr:nvSpPr>
      <xdr:spPr>
        <a:xfrm>
          <a:off x="609854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33020</xdr:rowOff>
    </xdr:from>
    <xdr:to>
      <xdr:col>55</xdr:col>
      <xdr:colOff>50800</xdr:colOff>
      <xdr:row>40</xdr:row>
      <xdr:rowOff>134620</xdr:rowOff>
    </xdr:to>
    <xdr:sp macro="" textlink="">
      <xdr:nvSpPr>
        <xdr:cNvPr id="128" name="楕円 127"/>
        <xdr:cNvSpPr/>
      </xdr:nvSpPr>
      <xdr:spPr>
        <a:xfrm>
          <a:off x="9192260" y="6738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11447</xdr:rowOff>
    </xdr:from>
    <xdr:ext cx="469744" cy="259045"/>
    <xdr:sp macro="" textlink="">
      <xdr:nvSpPr>
        <xdr:cNvPr id="129" name="【図書館】&#10;一人当たり面積該当値テキスト"/>
        <xdr:cNvSpPr txBox="1"/>
      </xdr:nvSpPr>
      <xdr:spPr>
        <a:xfrm>
          <a:off x="9258300"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33020</xdr:rowOff>
    </xdr:from>
    <xdr:to>
      <xdr:col>50</xdr:col>
      <xdr:colOff>165100</xdr:colOff>
      <xdr:row>40</xdr:row>
      <xdr:rowOff>134620</xdr:rowOff>
    </xdr:to>
    <xdr:sp macro="" textlink="">
      <xdr:nvSpPr>
        <xdr:cNvPr id="130" name="楕円 129"/>
        <xdr:cNvSpPr/>
      </xdr:nvSpPr>
      <xdr:spPr>
        <a:xfrm>
          <a:off x="8445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83820</xdr:rowOff>
    </xdr:from>
    <xdr:to>
      <xdr:col>55</xdr:col>
      <xdr:colOff>0</xdr:colOff>
      <xdr:row>40</xdr:row>
      <xdr:rowOff>83820</xdr:rowOff>
    </xdr:to>
    <xdr:cxnSp macro="">
      <xdr:nvCxnSpPr>
        <xdr:cNvPr id="131" name="直線コネクタ 130"/>
        <xdr:cNvCxnSpPr/>
      </xdr:nvCxnSpPr>
      <xdr:spPr>
        <a:xfrm>
          <a:off x="8496300" y="67894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2" name="楕円 131"/>
        <xdr:cNvSpPr/>
      </xdr:nvSpPr>
      <xdr:spPr>
        <a:xfrm>
          <a:off x="7670800" y="6769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83820</xdr:rowOff>
    </xdr:from>
    <xdr:to>
      <xdr:col>50</xdr:col>
      <xdr:colOff>114300</xdr:colOff>
      <xdr:row>40</xdr:row>
      <xdr:rowOff>114300</xdr:rowOff>
    </xdr:to>
    <xdr:cxnSp macro="">
      <xdr:nvCxnSpPr>
        <xdr:cNvPr id="133" name="直線コネクタ 132"/>
        <xdr:cNvCxnSpPr/>
      </xdr:nvCxnSpPr>
      <xdr:spPr>
        <a:xfrm flipV="1">
          <a:off x="7713980" y="678942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4" name="楕円 133"/>
        <xdr:cNvSpPr/>
      </xdr:nvSpPr>
      <xdr:spPr>
        <a:xfrm>
          <a:off x="687324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35" name="直線コネクタ 134"/>
        <xdr:cNvCxnSpPr/>
      </xdr:nvCxnSpPr>
      <xdr:spPr>
        <a:xfrm>
          <a:off x="6924040" y="68199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116857</xdr:rowOff>
    </xdr:from>
    <xdr:ext cx="469744" cy="259045"/>
    <xdr:sp macro="" textlink="">
      <xdr:nvSpPr>
        <xdr:cNvPr id="136" name="n_1aveValue【図書館】&#10;一人当たり面積"/>
        <xdr:cNvSpPr txBox="1"/>
      </xdr:nvSpPr>
      <xdr:spPr>
        <a:xfrm>
          <a:off x="827158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37" name="n_2aveValue【図書館】&#10;一人当たり面積"/>
        <xdr:cNvSpPr txBox="1"/>
      </xdr:nvSpPr>
      <xdr:spPr>
        <a:xfrm>
          <a:off x="750958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147337</xdr:rowOff>
    </xdr:from>
    <xdr:ext cx="469744" cy="259045"/>
    <xdr:sp macro="" textlink="">
      <xdr:nvSpPr>
        <xdr:cNvPr id="138" name="n_3aveValue【図書館】&#10;一人当たり面積"/>
        <xdr:cNvSpPr txBox="1"/>
      </xdr:nvSpPr>
      <xdr:spPr>
        <a:xfrm>
          <a:off x="67120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9" name="n_4aveValue【図書館】&#10;一人当たり面積"/>
        <xdr:cNvSpPr txBox="1"/>
      </xdr:nvSpPr>
      <xdr:spPr>
        <a:xfrm>
          <a:off x="59373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125747</xdr:rowOff>
    </xdr:from>
    <xdr:ext cx="469744" cy="259045"/>
    <xdr:sp macro="" textlink="">
      <xdr:nvSpPr>
        <xdr:cNvPr id="140" name="n_1mainValue【図書館】&#10;一人当たり面積"/>
        <xdr:cNvSpPr txBox="1"/>
      </xdr:nvSpPr>
      <xdr:spPr>
        <a:xfrm>
          <a:off x="827158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41" name="n_2mainValue【図書館】&#10;一人当たり面積"/>
        <xdr:cNvSpPr txBox="1"/>
      </xdr:nvSpPr>
      <xdr:spPr>
        <a:xfrm>
          <a:off x="750958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42" name="n_3mainValue【図書館】&#10;一人当たり面積"/>
        <xdr:cNvSpPr txBox="1"/>
      </xdr:nvSpPr>
      <xdr:spPr>
        <a:xfrm>
          <a:off x="67120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67" name="直線コネクタ 166"/>
        <xdr:cNvCxnSpPr/>
      </xdr:nvCxnSpPr>
      <xdr:spPr>
        <a:xfrm flipV="1">
          <a:off x="4086225" y="954595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0" name="【体育館・プール】&#10;有形固定資産減価償却率最大値テキスト"/>
        <xdr:cNvSpPr txBox="1"/>
      </xdr:nvSpPr>
      <xdr:spPr>
        <a:xfrm>
          <a:off x="412496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1" name="直線コネクタ 170"/>
        <xdr:cNvCxnSpPr/>
      </xdr:nvCxnSpPr>
      <xdr:spPr>
        <a:xfrm>
          <a:off x="4020820" y="954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2" name="【体育館・プール】&#10;有形固定資産減価償却率平均値テキスト"/>
        <xdr:cNvSpPr txBox="1"/>
      </xdr:nvSpPr>
      <xdr:spPr>
        <a:xfrm>
          <a:off x="4124960" y="1000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3" name="フローチャート: 判断 172"/>
        <xdr:cNvSpPr/>
      </xdr:nvSpPr>
      <xdr:spPr>
        <a:xfrm>
          <a:off x="4036060" y="10154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74" name="フローチャート: 判断 173"/>
        <xdr:cNvSpPr/>
      </xdr:nvSpPr>
      <xdr:spPr>
        <a:xfrm>
          <a:off x="3312160" y="101047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5" name="フローチャート: 判断 174"/>
        <xdr:cNvSpPr/>
      </xdr:nvSpPr>
      <xdr:spPr>
        <a:xfrm>
          <a:off x="2514600" y="1005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76" name="フローチャート: 判断 175"/>
        <xdr:cNvSpPr/>
      </xdr:nvSpPr>
      <xdr:spPr>
        <a:xfrm>
          <a:off x="173990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77" name="フローチャート: 判断 176"/>
        <xdr:cNvSpPr/>
      </xdr:nvSpPr>
      <xdr:spPr>
        <a:xfrm>
          <a:off x="965200" y="100037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149225</xdr:rowOff>
    </xdr:from>
    <xdr:to>
      <xdr:col>24</xdr:col>
      <xdr:colOff>114300</xdr:colOff>
      <xdr:row>62</xdr:row>
      <xdr:rowOff>79375</xdr:rowOff>
    </xdr:to>
    <xdr:sp macro="" textlink="">
      <xdr:nvSpPr>
        <xdr:cNvPr id="183" name="楕円 182"/>
        <xdr:cNvSpPr/>
      </xdr:nvSpPr>
      <xdr:spPr>
        <a:xfrm>
          <a:off x="4036060" y="10375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127652</xdr:rowOff>
    </xdr:from>
    <xdr:ext cx="405111" cy="259045"/>
    <xdr:sp macro="" textlink="">
      <xdr:nvSpPr>
        <xdr:cNvPr id="184" name="【体育館・プール】&#10;有形固定資産減価償却率該当値テキスト"/>
        <xdr:cNvSpPr txBox="1"/>
      </xdr:nvSpPr>
      <xdr:spPr>
        <a:xfrm>
          <a:off x="4124960"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8255</xdr:rowOff>
    </xdr:from>
    <xdr:to>
      <xdr:col>20</xdr:col>
      <xdr:colOff>38100</xdr:colOff>
      <xdr:row>62</xdr:row>
      <xdr:rowOff>109855</xdr:rowOff>
    </xdr:to>
    <xdr:sp macro="" textlink="">
      <xdr:nvSpPr>
        <xdr:cNvPr id="185" name="楕円 184"/>
        <xdr:cNvSpPr/>
      </xdr:nvSpPr>
      <xdr:spPr>
        <a:xfrm>
          <a:off x="3312160" y="104019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28575</xdr:rowOff>
    </xdr:from>
    <xdr:to>
      <xdr:col>24</xdr:col>
      <xdr:colOff>63500</xdr:colOff>
      <xdr:row>62</xdr:row>
      <xdr:rowOff>59055</xdr:rowOff>
    </xdr:to>
    <xdr:cxnSp macro="">
      <xdr:nvCxnSpPr>
        <xdr:cNvPr id="186" name="直線コネクタ 185"/>
        <xdr:cNvCxnSpPr/>
      </xdr:nvCxnSpPr>
      <xdr:spPr>
        <a:xfrm flipV="1">
          <a:off x="3355340" y="10422255"/>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158750</xdr:rowOff>
    </xdr:from>
    <xdr:to>
      <xdr:col>15</xdr:col>
      <xdr:colOff>101600</xdr:colOff>
      <xdr:row>62</xdr:row>
      <xdr:rowOff>88900</xdr:rowOff>
    </xdr:to>
    <xdr:sp macro="" textlink="">
      <xdr:nvSpPr>
        <xdr:cNvPr id="187" name="楕円 186"/>
        <xdr:cNvSpPr/>
      </xdr:nvSpPr>
      <xdr:spPr>
        <a:xfrm>
          <a:off x="2514600" y="10384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38100</xdr:rowOff>
    </xdr:from>
    <xdr:to>
      <xdr:col>19</xdr:col>
      <xdr:colOff>177800</xdr:colOff>
      <xdr:row>62</xdr:row>
      <xdr:rowOff>59055</xdr:rowOff>
    </xdr:to>
    <xdr:cxnSp macro="">
      <xdr:nvCxnSpPr>
        <xdr:cNvPr id="188" name="直線コネクタ 187"/>
        <xdr:cNvCxnSpPr/>
      </xdr:nvCxnSpPr>
      <xdr:spPr>
        <a:xfrm>
          <a:off x="2565400" y="10431780"/>
          <a:ext cx="78994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9" name="楕円 188"/>
        <xdr:cNvSpPr/>
      </xdr:nvSpPr>
      <xdr:spPr>
        <a:xfrm>
          <a:off x="17399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83820</xdr:rowOff>
    </xdr:from>
    <xdr:to>
      <xdr:col>15</xdr:col>
      <xdr:colOff>50800</xdr:colOff>
      <xdr:row>62</xdr:row>
      <xdr:rowOff>38100</xdr:rowOff>
    </xdr:to>
    <xdr:cxnSp macro="">
      <xdr:nvCxnSpPr>
        <xdr:cNvPr id="190" name="直線コネクタ 189"/>
        <xdr:cNvCxnSpPr/>
      </xdr:nvCxnSpPr>
      <xdr:spPr>
        <a:xfrm>
          <a:off x="1790700" y="10142220"/>
          <a:ext cx="7747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191" name="n_1aveValue【体育館・プール】&#10;有形固定資産減価償却率"/>
        <xdr:cNvSpPr txBox="1"/>
      </xdr:nvSpPr>
      <xdr:spPr>
        <a:xfrm>
          <a:off x="317056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92" name="n_2aveValue【体育館・プール】&#10;有形固定資産減価償却率"/>
        <xdr:cNvSpPr txBox="1"/>
      </xdr:nvSpPr>
      <xdr:spPr>
        <a:xfrm>
          <a:off x="238570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93" name="n_3aveValue【体育館・プール】&#10;有形固定資産減価償却率"/>
        <xdr:cNvSpPr txBox="1"/>
      </xdr:nvSpPr>
      <xdr:spPr>
        <a:xfrm>
          <a:off x="161100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194" name="n_4aveValue【体育館・プール】&#10;有形固定資産減価償却率"/>
        <xdr:cNvSpPr txBox="1"/>
      </xdr:nvSpPr>
      <xdr:spPr>
        <a:xfrm>
          <a:off x="83630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100982</xdr:rowOff>
    </xdr:from>
    <xdr:ext cx="405111" cy="259045"/>
    <xdr:sp macro="" textlink="">
      <xdr:nvSpPr>
        <xdr:cNvPr id="195" name="n_1mainValue【体育館・プール】&#10;有形固定資産減価償却率"/>
        <xdr:cNvSpPr txBox="1"/>
      </xdr:nvSpPr>
      <xdr:spPr>
        <a:xfrm>
          <a:off x="317056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80027</xdr:rowOff>
    </xdr:from>
    <xdr:ext cx="405111" cy="259045"/>
    <xdr:sp macro="" textlink="">
      <xdr:nvSpPr>
        <xdr:cNvPr id="196" name="n_2mainValue【体育館・プール】&#10;有形固定資産減価償却率"/>
        <xdr:cNvSpPr txBox="1"/>
      </xdr:nvSpPr>
      <xdr:spPr>
        <a:xfrm>
          <a:off x="238570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125747</xdr:rowOff>
    </xdr:from>
    <xdr:ext cx="405111" cy="259045"/>
    <xdr:sp macro="" textlink="">
      <xdr:nvSpPr>
        <xdr:cNvPr id="197" name="n_3mainValue【体育館・プール】&#10;有形固定資産減価償却率"/>
        <xdr:cNvSpPr txBox="1"/>
      </xdr:nvSpPr>
      <xdr:spPr>
        <a:xfrm>
          <a:off x="161100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8" name="直線コネクタ 207"/>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9" name="テキスト ボックス 208"/>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2" name="直線コネクタ 211"/>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3" name="テキスト ボックス 212"/>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59</xdr:row>
      <xdr:rowOff>142875</xdr:rowOff>
    </xdr:from>
    <xdr:to>
      <xdr:col>54</xdr:col>
      <xdr:colOff>189865</xdr:colOff>
      <xdr:row>63</xdr:row>
      <xdr:rowOff>38291</xdr:rowOff>
    </xdr:to>
    <xdr:cxnSp macro="">
      <xdr:nvCxnSpPr>
        <xdr:cNvPr id="217" name="直線コネクタ 216"/>
        <xdr:cNvCxnSpPr/>
      </xdr:nvCxnSpPr>
      <xdr:spPr>
        <a:xfrm flipV="1">
          <a:off x="9219565" y="10033635"/>
          <a:ext cx="0" cy="56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42118</xdr:rowOff>
    </xdr:from>
    <xdr:ext cx="469744" cy="259045"/>
    <xdr:sp macro="" textlink="">
      <xdr:nvSpPr>
        <xdr:cNvPr id="218" name="【体育館・プール】&#10;一人当たり面積最小値テキスト"/>
        <xdr:cNvSpPr txBox="1"/>
      </xdr:nvSpPr>
      <xdr:spPr>
        <a:xfrm>
          <a:off x="9258300" y="1060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38291</xdr:rowOff>
    </xdr:from>
    <xdr:to>
      <xdr:col>55</xdr:col>
      <xdr:colOff>88900</xdr:colOff>
      <xdr:row>63</xdr:row>
      <xdr:rowOff>38291</xdr:rowOff>
    </xdr:to>
    <xdr:cxnSp macro="">
      <xdr:nvCxnSpPr>
        <xdr:cNvPr id="219" name="直線コネクタ 218"/>
        <xdr:cNvCxnSpPr/>
      </xdr:nvCxnSpPr>
      <xdr:spPr>
        <a:xfrm>
          <a:off x="9154160" y="105996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89552</xdr:rowOff>
    </xdr:from>
    <xdr:ext cx="469744" cy="259045"/>
    <xdr:sp macro="" textlink="">
      <xdr:nvSpPr>
        <xdr:cNvPr id="220" name="【体育館・プール】&#10;一人当たり面積最大値テキスト"/>
        <xdr:cNvSpPr txBox="1"/>
      </xdr:nvSpPr>
      <xdr:spPr>
        <a:xfrm>
          <a:off x="9258300" y="98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142875</xdr:rowOff>
    </xdr:from>
    <xdr:to>
      <xdr:col>55</xdr:col>
      <xdr:colOff>88900</xdr:colOff>
      <xdr:row>59</xdr:row>
      <xdr:rowOff>142875</xdr:rowOff>
    </xdr:to>
    <xdr:cxnSp macro="">
      <xdr:nvCxnSpPr>
        <xdr:cNvPr id="221" name="直線コネクタ 220"/>
        <xdr:cNvCxnSpPr/>
      </xdr:nvCxnSpPr>
      <xdr:spPr>
        <a:xfrm>
          <a:off x="9154160" y="100336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19638</xdr:rowOff>
    </xdr:from>
    <xdr:ext cx="469744" cy="259045"/>
    <xdr:sp macro="" textlink="">
      <xdr:nvSpPr>
        <xdr:cNvPr id="222" name="【体育館・プール】&#10;一人当たり面積平均値テキスト"/>
        <xdr:cNvSpPr txBox="1"/>
      </xdr:nvSpPr>
      <xdr:spPr>
        <a:xfrm>
          <a:off x="9258300" y="10413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41211</xdr:rowOff>
    </xdr:from>
    <xdr:to>
      <xdr:col>55</xdr:col>
      <xdr:colOff>50800</xdr:colOff>
      <xdr:row>62</xdr:row>
      <xdr:rowOff>142811</xdr:rowOff>
    </xdr:to>
    <xdr:sp macro="" textlink="">
      <xdr:nvSpPr>
        <xdr:cNvPr id="223" name="フローチャート: 判断 222"/>
        <xdr:cNvSpPr/>
      </xdr:nvSpPr>
      <xdr:spPr>
        <a:xfrm>
          <a:off x="9192260" y="104348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36640</xdr:rowOff>
    </xdr:from>
    <xdr:to>
      <xdr:col>50</xdr:col>
      <xdr:colOff>165100</xdr:colOff>
      <xdr:row>62</xdr:row>
      <xdr:rowOff>138240</xdr:rowOff>
    </xdr:to>
    <xdr:sp macro="" textlink="">
      <xdr:nvSpPr>
        <xdr:cNvPr id="224" name="フローチャート: 判断 223"/>
        <xdr:cNvSpPr/>
      </xdr:nvSpPr>
      <xdr:spPr>
        <a:xfrm>
          <a:off x="8445500" y="104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28067</xdr:rowOff>
    </xdr:from>
    <xdr:to>
      <xdr:col>46</xdr:col>
      <xdr:colOff>38100</xdr:colOff>
      <xdr:row>62</xdr:row>
      <xdr:rowOff>129667</xdr:rowOff>
    </xdr:to>
    <xdr:sp macro="" textlink="">
      <xdr:nvSpPr>
        <xdr:cNvPr id="225" name="フローチャート: 判断 224"/>
        <xdr:cNvSpPr/>
      </xdr:nvSpPr>
      <xdr:spPr>
        <a:xfrm>
          <a:off x="7670800" y="104217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24067</xdr:rowOff>
    </xdr:from>
    <xdr:to>
      <xdr:col>41</xdr:col>
      <xdr:colOff>101600</xdr:colOff>
      <xdr:row>62</xdr:row>
      <xdr:rowOff>125667</xdr:rowOff>
    </xdr:to>
    <xdr:sp macro="" textlink="">
      <xdr:nvSpPr>
        <xdr:cNvPr id="226" name="フローチャート: 判断 225"/>
        <xdr:cNvSpPr/>
      </xdr:nvSpPr>
      <xdr:spPr>
        <a:xfrm>
          <a:off x="6873240" y="1041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48069</xdr:rowOff>
    </xdr:from>
    <xdr:to>
      <xdr:col>36</xdr:col>
      <xdr:colOff>165100</xdr:colOff>
      <xdr:row>62</xdr:row>
      <xdr:rowOff>149669</xdr:rowOff>
    </xdr:to>
    <xdr:sp macro="" textlink="">
      <xdr:nvSpPr>
        <xdr:cNvPr id="227" name="フローチャート: 判断 226"/>
        <xdr:cNvSpPr/>
      </xdr:nvSpPr>
      <xdr:spPr>
        <a:xfrm>
          <a:off x="6098540" y="1044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xdr:rowOff>
    </xdr:from>
    <xdr:to>
      <xdr:col>55</xdr:col>
      <xdr:colOff>50800</xdr:colOff>
      <xdr:row>61</xdr:row>
      <xdr:rowOff>105664</xdr:rowOff>
    </xdr:to>
    <xdr:sp macro="" textlink="">
      <xdr:nvSpPr>
        <xdr:cNvPr id="233" name="楕円 232"/>
        <xdr:cNvSpPr/>
      </xdr:nvSpPr>
      <xdr:spPr>
        <a:xfrm>
          <a:off x="9192260" y="102301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26941</xdr:rowOff>
    </xdr:from>
    <xdr:ext cx="469744" cy="259045"/>
    <xdr:sp macro="" textlink="">
      <xdr:nvSpPr>
        <xdr:cNvPr id="234" name="【体育館・プール】&#10;一人当たり面積該当値テキスト"/>
        <xdr:cNvSpPr txBox="1"/>
      </xdr:nvSpPr>
      <xdr:spPr>
        <a:xfrm>
          <a:off x="9258300" y="1008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10351</xdr:rowOff>
    </xdr:from>
    <xdr:to>
      <xdr:col>50</xdr:col>
      <xdr:colOff>165100</xdr:colOff>
      <xdr:row>61</xdr:row>
      <xdr:rowOff>111951</xdr:rowOff>
    </xdr:to>
    <xdr:sp macro="" textlink="">
      <xdr:nvSpPr>
        <xdr:cNvPr id="235" name="楕円 234"/>
        <xdr:cNvSpPr/>
      </xdr:nvSpPr>
      <xdr:spPr>
        <a:xfrm>
          <a:off x="8445500" y="102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54864</xdr:rowOff>
    </xdr:from>
    <xdr:to>
      <xdr:col>55</xdr:col>
      <xdr:colOff>0</xdr:colOff>
      <xdr:row>61</xdr:row>
      <xdr:rowOff>61151</xdr:rowOff>
    </xdr:to>
    <xdr:cxnSp macro="">
      <xdr:nvCxnSpPr>
        <xdr:cNvPr id="236" name="直線コネクタ 235"/>
        <xdr:cNvCxnSpPr/>
      </xdr:nvCxnSpPr>
      <xdr:spPr>
        <a:xfrm flipV="1">
          <a:off x="8496300" y="10280904"/>
          <a:ext cx="7239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14922</xdr:rowOff>
    </xdr:from>
    <xdr:to>
      <xdr:col>46</xdr:col>
      <xdr:colOff>38100</xdr:colOff>
      <xdr:row>61</xdr:row>
      <xdr:rowOff>116522</xdr:rowOff>
    </xdr:to>
    <xdr:sp macro="" textlink="">
      <xdr:nvSpPr>
        <xdr:cNvPr id="237" name="楕円 236"/>
        <xdr:cNvSpPr/>
      </xdr:nvSpPr>
      <xdr:spPr>
        <a:xfrm>
          <a:off x="7670800" y="102409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61151</xdr:rowOff>
    </xdr:from>
    <xdr:to>
      <xdr:col>50</xdr:col>
      <xdr:colOff>114300</xdr:colOff>
      <xdr:row>61</xdr:row>
      <xdr:rowOff>65722</xdr:rowOff>
    </xdr:to>
    <xdr:cxnSp macro="">
      <xdr:nvCxnSpPr>
        <xdr:cNvPr id="238" name="直線コネクタ 237"/>
        <xdr:cNvCxnSpPr/>
      </xdr:nvCxnSpPr>
      <xdr:spPr>
        <a:xfrm flipV="1">
          <a:off x="7713980" y="10287191"/>
          <a:ext cx="7823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155511</xdr:rowOff>
    </xdr:from>
    <xdr:to>
      <xdr:col>41</xdr:col>
      <xdr:colOff>101600</xdr:colOff>
      <xdr:row>56</xdr:row>
      <xdr:rowOff>85661</xdr:rowOff>
    </xdr:to>
    <xdr:sp macro="" textlink="">
      <xdr:nvSpPr>
        <xdr:cNvPr id="239" name="楕円 238"/>
        <xdr:cNvSpPr/>
      </xdr:nvSpPr>
      <xdr:spPr>
        <a:xfrm>
          <a:off x="6873240" y="93757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34861</xdr:rowOff>
    </xdr:from>
    <xdr:to>
      <xdr:col>45</xdr:col>
      <xdr:colOff>177800</xdr:colOff>
      <xdr:row>61</xdr:row>
      <xdr:rowOff>65722</xdr:rowOff>
    </xdr:to>
    <xdr:cxnSp macro="">
      <xdr:nvCxnSpPr>
        <xdr:cNvPr id="240" name="直線コネクタ 239"/>
        <xdr:cNvCxnSpPr/>
      </xdr:nvCxnSpPr>
      <xdr:spPr>
        <a:xfrm>
          <a:off x="6924040" y="9422701"/>
          <a:ext cx="789940" cy="86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129367</xdr:rowOff>
    </xdr:from>
    <xdr:ext cx="469744" cy="259045"/>
    <xdr:sp macro="" textlink="">
      <xdr:nvSpPr>
        <xdr:cNvPr id="241" name="n_1aveValue【体育館・プール】&#10;一人当たり面積"/>
        <xdr:cNvSpPr txBox="1"/>
      </xdr:nvSpPr>
      <xdr:spPr>
        <a:xfrm>
          <a:off x="8271587" y="1052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120794</xdr:rowOff>
    </xdr:from>
    <xdr:ext cx="469744" cy="259045"/>
    <xdr:sp macro="" textlink="">
      <xdr:nvSpPr>
        <xdr:cNvPr id="242" name="n_2aveValue【体育館・プール】&#10;一人当たり面積"/>
        <xdr:cNvSpPr txBox="1"/>
      </xdr:nvSpPr>
      <xdr:spPr>
        <a:xfrm>
          <a:off x="7509587" y="1051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116794</xdr:rowOff>
    </xdr:from>
    <xdr:ext cx="469744" cy="259045"/>
    <xdr:sp macro="" textlink="">
      <xdr:nvSpPr>
        <xdr:cNvPr id="243" name="n_3aveValue【体育館・プール】&#10;一人当たり面積"/>
        <xdr:cNvSpPr txBox="1"/>
      </xdr:nvSpPr>
      <xdr:spPr>
        <a:xfrm>
          <a:off x="6712027" y="1051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166196</xdr:rowOff>
    </xdr:from>
    <xdr:ext cx="469744" cy="259045"/>
    <xdr:sp macro="" textlink="">
      <xdr:nvSpPr>
        <xdr:cNvPr id="244" name="n_4aveValue【体育館・プール】&#10;一人当たり面積"/>
        <xdr:cNvSpPr txBox="1"/>
      </xdr:nvSpPr>
      <xdr:spPr>
        <a:xfrm>
          <a:off x="5937327" y="1022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128478</xdr:rowOff>
    </xdr:from>
    <xdr:ext cx="469744" cy="259045"/>
    <xdr:sp macro="" textlink="">
      <xdr:nvSpPr>
        <xdr:cNvPr id="245" name="n_1mainValue【体育館・プール】&#10;一人当たり面積"/>
        <xdr:cNvSpPr txBox="1"/>
      </xdr:nvSpPr>
      <xdr:spPr>
        <a:xfrm>
          <a:off x="8271587" y="1001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133049</xdr:rowOff>
    </xdr:from>
    <xdr:ext cx="469744" cy="259045"/>
    <xdr:sp macro="" textlink="">
      <xdr:nvSpPr>
        <xdr:cNvPr id="246" name="n_2mainValue【体育館・プール】&#10;一人当たり面積"/>
        <xdr:cNvSpPr txBox="1"/>
      </xdr:nvSpPr>
      <xdr:spPr>
        <a:xfrm>
          <a:off x="7509587" y="1002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102188</xdr:rowOff>
    </xdr:from>
    <xdr:ext cx="469744" cy="259045"/>
    <xdr:sp macro="" textlink="">
      <xdr:nvSpPr>
        <xdr:cNvPr id="247" name="n_3mainValue【体育館・プール】&#10;一人当たり面積"/>
        <xdr:cNvSpPr txBox="1"/>
      </xdr:nvSpPr>
      <xdr:spPr>
        <a:xfrm>
          <a:off x="6712027" y="915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4" name="正方形/長方形 26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5" name="正方形/長方形 26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6" name="正方形/長方形 26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7" name="正方形/長方形 26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8" name="正方形/長方形 26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9" name="正方形/長方形 26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0" name="正方形/長方形 26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1" name="正方形/長方形 27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2" name="テキスト ボックス 27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3" name="直線コネクタ 27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4" name="テキスト ボックス 273"/>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75" name="直線コネクタ 274"/>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76" name="テキスト ボックス 275"/>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7" name="直線コネクタ 276"/>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8" name="テキスト ボックス 277"/>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9" name="直線コネクタ 278"/>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80" name="テキスト ボックス 279"/>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81" name="直線コネクタ 280"/>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82" name="テキスト ボックス 281"/>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3" name="直線コネクタ 282"/>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84" name="テキスト ボックス 283"/>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5"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286" name="直線コネクタ 285"/>
        <xdr:cNvCxnSpPr/>
      </xdr:nvCxnSpPr>
      <xdr:spPr>
        <a:xfrm flipV="1">
          <a:off x="4086225" y="16906494"/>
          <a:ext cx="0" cy="126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287" name="【市民会館】&#10;有形固定資産減価償却率最小値テキスト"/>
        <xdr:cNvSpPr txBox="1"/>
      </xdr:nvSpPr>
      <xdr:spPr>
        <a:xfrm>
          <a:off x="4124960" y="1817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288" name="直線コネクタ 287"/>
        <xdr:cNvCxnSpPr/>
      </xdr:nvCxnSpPr>
      <xdr:spPr>
        <a:xfrm>
          <a:off x="4020820" y="18174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289" name="【市民会館】&#10;有形固定資産減価償却率最大値テキスト"/>
        <xdr:cNvSpPr txBox="1"/>
      </xdr:nvSpPr>
      <xdr:spPr>
        <a:xfrm>
          <a:off x="4124960" y="16685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290" name="直線コネクタ 289"/>
        <xdr:cNvCxnSpPr/>
      </xdr:nvCxnSpPr>
      <xdr:spPr>
        <a:xfrm>
          <a:off x="4020820" y="16906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108983</xdr:rowOff>
    </xdr:from>
    <xdr:ext cx="405111" cy="259045"/>
    <xdr:sp macro="" textlink="">
      <xdr:nvSpPr>
        <xdr:cNvPr id="291" name="【市民会館】&#10;有形固定資産減価償却率平均値テキスト"/>
        <xdr:cNvSpPr txBox="1"/>
      </xdr:nvSpPr>
      <xdr:spPr>
        <a:xfrm>
          <a:off x="4124960" y="175435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292" name="フローチャート: 判断 291"/>
        <xdr:cNvSpPr/>
      </xdr:nvSpPr>
      <xdr:spPr>
        <a:xfrm>
          <a:off x="4036060" y="17565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293" name="フローチャート: 判断 292"/>
        <xdr:cNvSpPr/>
      </xdr:nvSpPr>
      <xdr:spPr>
        <a:xfrm>
          <a:off x="3312160" y="175376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294" name="フローチャート: 判断 293"/>
        <xdr:cNvSpPr/>
      </xdr:nvSpPr>
      <xdr:spPr>
        <a:xfrm>
          <a:off x="2514600" y="175079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295" name="フローチャート: 判断 294"/>
        <xdr:cNvSpPr/>
      </xdr:nvSpPr>
      <xdr:spPr>
        <a:xfrm>
          <a:off x="1739900" y="1745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296" name="フローチャート: 判断 295"/>
        <xdr:cNvSpPr/>
      </xdr:nvSpPr>
      <xdr:spPr>
        <a:xfrm>
          <a:off x="965200" y="174622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7" name="テキスト ボックス 29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8" name="テキスト ボックス 29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9" name="テキスト ボックス 29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0" name="テキスト ボックス 29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1" name="テキスト ボックス 30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64263</xdr:rowOff>
    </xdr:from>
    <xdr:to>
      <xdr:col>24</xdr:col>
      <xdr:colOff>114300</xdr:colOff>
      <xdr:row>103</xdr:row>
      <xdr:rowOff>165863</xdr:rowOff>
    </xdr:to>
    <xdr:sp macro="" textlink="">
      <xdr:nvSpPr>
        <xdr:cNvPr id="302" name="楕円 301"/>
        <xdr:cNvSpPr/>
      </xdr:nvSpPr>
      <xdr:spPr>
        <a:xfrm>
          <a:off x="4036060" y="173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87140</xdr:rowOff>
    </xdr:from>
    <xdr:ext cx="405111" cy="259045"/>
    <xdr:sp macro="" textlink="">
      <xdr:nvSpPr>
        <xdr:cNvPr id="303" name="【市民会館】&#10;有形固定資産減価償却率該当値テキスト"/>
        <xdr:cNvSpPr txBox="1"/>
      </xdr:nvSpPr>
      <xdr:spPr>
        <a:xfrm>
          <a:off x="4124960" y="1718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16256</xdr:rowOff>
    </xdr:from>
    <xdr:to>
      <xdr:col>20</xdr:col>
      <xdr:colOff>38100</xdr:colOff>
      <xdr:row>103</xdr:row>
      <xdr:rowOff>117856</xdr:rowOff>
    </xdr:to>
    <xdr:sp macro="" textlink="">
      <xdr:nvSpPr>
        <xdr:cNvPr id="304" name="楕円 303"/>
        <xdr:cNvSpPr/>
      </xdr:nvSpPr>
      <xdr:spPr>
        <a:xfrm>
          <a:off x="3312160" y="172831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67056</xdr:rowOff>
    </xdr:from>
    <xdr:to>
      <xdr:col>24</xdr:col>
      <xdr:colOff>63500</xdr:colOff>
      <xdr:row>103</xdr:row>
      <xdr:rowOff>115063</xdr:rowOff>
    </xdr:to>
    <xdr:cxnSp macro="">
      <xdr:nvCxnSpPr>
        <xdr:cNvPr id="305" name="直線コネクタ 304"/>
        <xdr:cNvCxnSpPr/>
      </xdr:nvCxnSpPr>
      <xdr:spPr>
        <a:xfrm>
          <a:off x="3355340" y="17333976"/>
          <a:ext cx="73152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130556</xdr:rowOff>
    </xdr:from>
    <xdr:to>
      <xdr:col>15</xdr:col>
      <xdr:colOff>101600</xdr:colOff>
      <xdr:row>103</xdr:row>
      <xdr:rowOff>60706</xdr:rowOff>
    </xdr:to>
    <xdr:sp macro="" textlink="">
      <xdr:nvSpPr>
        <xdr:cNvPr id="306" name="楕円 305"/>
        <xdr:cNvSpPr/>
      </xdr:nvSpPr>
      <xdr:spPr>
        <a:xfrm>
          <a:off x="2514600" y="172298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9906</xdr:rowOff>
    </xdr:from>
    <xdr:to>
      <xdr:col>19</xdr:col>
      <xdr:colOff>177800</xdr:colOff>
      <xdr:row>103</xdr:row>
      <xdr:rowOff>67056</xdr:rowOff>
    </xdr:to>
    <xdr:cxnSp macro="">
      <xdr:nvCxnSpPr>
        <xdr:cNvPr id="307" name="直線コネクタ 306"/>
        <xdr:cNvCxnSpPr/>
      </xdr:nvCxnSpPr>
      <xdr:spPr>
        <a:xfrm>
          <a:off x="2565400" y="17276826"/>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308" name="楕円 307"/>
        <xdr:cNvSpPr/>
      </xdr:nvSpPr>
      <xdr:spPr>
        <a:xfrm>
          <a:off x="1739900" y="17190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142494</xdr:rowOff>
    </xdr:from>
    <xdr:to>
      <xdr:col>15</xdr:col>
      <xdr:colOff>50800</xdr:colOff>
      <xdr:row>103</xdr:row>
      <xdr:rowOff>9906</xdr:rowOff>
    </xdr:to>
    <xdr:cxnSp macro="">
      <xdr:nvCxnSpPr>
        <xdr:cNvPr id="309" name="直線コネクタ 308"/>
        <xdr:cNvCxnSpPr/>
      </xdr:nvCxnSpPr>
      <xdr:spPr>
        <a:xfrm>
          <a:off x="1790700" y="17241774"/>
          <a:ext cx="7747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24401</xdr:rowOff>
    </xdr:from>
    <xdr:ext cx="405111" cy="259045"/>
    <xdr:sp macro="" textlink="">
      <xdr:nvSpPr>
        <xdr:cNvPr id="310" name="n_1aveValue【市民会館】&#10;有形固定資産減価償却率"/>
        <xdr:cNvSpPr txBox="1"/>
      </xdr:nvSpPr>
      <xdr:spPr>
        <a:xfrm>
          <a:off x="3170564" y="1762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166133</xdr:rowOff>
    </xdr:from>
    <xdr:ext cx="405111" cy="259045"/>
    <xdr:sp macro="" textlink="">
      <xdr:nvSpPr>
        <xdr:cNvPr id="311" name="n_2aveValue【市民会館】&#10;有形固定資産減価償却率"/>
        <xdr:cNvSpPr txBox="1"/>
      </xdr:nvSpPr>
      <xdr:spPr>
        <a:xfrm>
          <a:off x="2385704" y="1760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115840</xdr:rowOff>
    </xdr:from>
    <xdr:ext cx="405111" cy="259045"/>
    <xdr:sp macro="" textlink="">
      <xdr:nvSpPr>
        <xdr:cNvPr id="312" name="n_3aveValue【市民会館】&#10;有形固定資産減価償却率"/>
        <xdr:cNvSpPr txBox="1"/>
      </xdr:nvSpPr>
      <xdr:spPr>
        <a:xfrm>
          <a:off x="1611004" y="17550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145814</xdr:rowOff>
    </xdr:from>
    <xdr:ext cx="405111" cy="259045"/>
    <xdr:sp macro="" textlink="">
      <xdr:nvSpPr>
        <xdr:cNvPr id="313" name="n_4aveValue【市民会館】&#10;有形固定資産減価償却率"/>
        <xdr:cNvSpPr txBox="1"/>
      </xdr:nvSpPr>
      <xdr:spPr>
        <a:xfrm>
          <a:off x="836304" y="17245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134383</xdr:rowOff>
    </xdr:from>
    <xdr:ext cx="405111" cy="259045"/>
    <xdr:sp macro="" textlink="">
      <xdr:nvSpPr>
        <xdr:cNvPr id="314" name="n_1mainValue【市民会館】&#10;有形固定資産減価償却率"/>
        <xdr:cNvSpPr txBox="1"/>
      </xdr:nvSpPr>
      <xdr:spPr>
        <a:xfrm>
          <a:off x="3170564" y="1706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77233</xdr:rowOff>
    </xdr:from>
    <xdr:ext cx="405111" cy="259045"/>
    <xdr:sp macro="" textlink="">
      <xdr:nvSpPr>
        <xdr:cNvPr id="315" name="n_2mainValue【市民会館】&#10;有形固定資産減価償却率"/>
        <xdr:cNvSpPr txBox="1"/>
      </xdr:nvSpPr>
      <xdr:spPr>
        <a:xfrm>
          <a:off x="2385704" y="1700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38371</xdr:rowOff>
    </xdr:from>
    <xdr:ext cx="405111" cy="259045"/>
    <xdr:sp macro="" textlink="">
      <xdr:nvSpPr>
        <xdr:cNvPr id="316" name="n_3mainValue【市民会館】&#10;有形固定資産減価償却率"/>
        <xdr:cNvSpPr txBox="1"/>
      </xdr:nvSpPr>
      <xdr:spPr>
        <a:xfrm>
          <a:off x="1611004" y="1697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8" name="正方形/長方形 31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9" name="正方形/長方形 31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0" name="正方形/長方形 31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1" name="正方形/長方形 32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2" name="正方形/長方形 32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3" name="正方形/長方形 32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5" name="テキスト ボックス 324"/>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6" name="直線コネクタ 325"/>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7" name="直線コネクタ 326"/>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8" name="テキスト ボックス 327"/>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9" name="直線コネクタ 328"/>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0" name="テキスト ボックス 329"/>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1" name="直線コネクタ 330"/>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2" name="テキスト ボックス 331"/>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3" name="直線コネクタ 332"/>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4" name="テキスト ボックス 333"/>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5" name="直線コネクタ 334"/>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6" name="テキスト ボックス 335"/>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7" name="直線コネクタ 33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8" name="テキスト ボックス 33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340" name="直線コネクタ 339"/>
        <xdr:cNvCxnSpPr/>
      </xdr:nvCxnSpPr>
      <xdr:spPr>
        <a:xfrm flipV="1">
          <a:off x="9219565" y="1677543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41" name="【市民会館】&#10;一人当たり面積最小値テキスト"/>
        <xdr:cNvSpPr txBox="1"/>
      </xdr:nvSpPr>
      <xdr:spPr>
        <a:xfrm>
          <a:off x="9258300"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42" name="直線コネクタ 341"/>
        <xdr:cNvCxnSpPr/>
      </xdr:nvCxnSpPr>
      <xdr:spPr>
        <a:xfrm>
          <a:off x="9154160" y="18124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343" name="【市民会館】&#10;一人当たり面積最大値テキスト"/>
        <xdr:cNvSpPr txBox="1"/>
      </xdr:nvSpPr>
      <xdr:spPr>
        <a:xfrm>
          <a:off x="9258300" y="1655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344" name="直線コネクタ 343"/>
        <xdr:cNvCxnSpPr/>
      </xdr:nvCxnSpPr>
      <xdr:spPr>
        <a:xfrm>
          <a:off x="9154160" y="16775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121938</xdr:rowOff>
    </xdr:from>
    <xdr:ext cx="469744" cy="259045"/>
    <xdr:sp macro="" textlink="">
      <xdr:nvSpPr>
        <xdr:cNvPr id="345" name="【市民会館】&#10;一人当たり面積平均値テキスト"/>
        <xdr:cNvSpPr txBox="1"/>
      </xdr:nvSpPr>
      <xdr:spPr>
        <a:xfrm>
          <a:off x="9258300" y="17556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346" name="フローチャート: 判断 345"/>
        <xdr:cNvSpPr/>
      </xdr:nvSpPr>
      <xdr:spPr>
        <a:xfrm>
          <a:off x="9192260" y="175780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347" name="フローチャート: 判断 346"/>
        <xdr:cNvSpPr/>
      </xdr:nvSpPr>
      <xdr:spPr>
        <a:xfrm>
          <a:off x="8445500" y="17570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348" name="フローチャート: 判断 347"/>
        <xdr:cNvSpPr/>
      </xdr:nvSpPr>
      <xdr:spPr>
        <a:xfrm>
          <a:off x="7670800" y="1758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349" name="フローチャート: 判断 348"/>
        <xdr:cNvSpPr/>
      </xdr:nvSpPr>
      <xdr:spPr>
        <a:xfrm>
          <a:off x="6873240" y="175590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350" name="フローチャート: 判断 349"/>
        <xdr:cNvSpPr/>
      </xdr:nvSpPr>
      <xdr:spPr>
        <a:xfrm>
          <a:off x="6098540" y="17574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1" name="テキスト ボックス 35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2" name="テキスト ボックス 35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3" name="テキスト ボックス 35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4" name="テキスト ボックス 35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5" name="テキスト ボックス 35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36830</xdr:rowOff>
    </xdr:from>
    <xdr:to>
      <xdr:col>55</xdr:col>
      <xdr:colOff>50800</xdr:colOff>
      <xdr:row>103</xdr:row>
      <xdr:rowOff>138430</xdr:rowOff>
    </xdr:to>
    <xdr:sp macro="" textlink="">
      <xdr:nvSpPr>
        <xdr:cNvPr id="356" name="楕円 355"/>
        <xdr:cNvSpPr/>
      </xdr:nvSpPr>
      <xdr:spPr>
        <a:xfrm>
          <a:off x="9192260" y="17303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59707</xdr:rowOff>
    </xdr:from>
    <xdr:ext cx="469744" cy="259045"/>
    <xdr:sp macro="" textlink="">
      <xdr:nvSpPr>
        <xdr:cNvPr id="357" name="【市民会館】&#10;一人当たり面積該当値テキスト"/>
        <xdr:cNvSpPr txBox="1"/>
      </xdr:nvSpPr>
      <xdr:spPr>
        <a:xfrm>
          <a:off x="9258300" y="1715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52070</xdr:rowOff>
    </xdr:from>
    <xdr:to>
      <xdr:col>50</xdr:col>
      <xdr:colOff>165100</xdr:colOff>
      <xdr:row>103</xdr:row>
      <xdr:rowOff>153670</xdr:rowOff>
    </xdr:to>
    <xdr:sp macro="" textlink="">
      <xdr:nvSpPr>
        <xdr:cNvPr id="358" name="楕円 357"/>
        <xdr:cNvSpPr/>
      </xdr:nvSpPr>
      <xdr:spPr>
        <a:xfrm>
          <a:off x="8445500" y="173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87630</xdr:rowOff>
    </xdr:from>
    <xdr:to>
      <xdr:col>55</xdr:col>
      <xdr:colOff>0</xdr:colOff>
      <xdr:row>103</xdr:row>
      <xdr:rowOff>102870</xdr:rowOff>
    </xdr:to>
    <xdr:cxnSp macro="">
      <xdr:nvCxnSpPr>
        <xdr:cNvPr id="359" name="直線コネクタ 358"/>
        <xdr:cNvCxnSpPr/>
      </xdr:nvCxnSpPr>
      <xdr:spPr>
        <a:xfrm flipV="1">
          <a:off x="8496300" y="17354550"/>
          <a:ext cx="7239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67311</xdr:rowOff>
    </xdr:from>
    <xdr:to>
      <xdr:col>46</xdr:col>
      <xdr:colOff>38100</xdr:colOff>
      <xdr:row>103</xdr:row>
      <xdr:rowOff>168911</xdr:rowOff>
    </xdr:to>
    <xdr:sp macro="" textlink="">
      <xdr:nvSpPr>
        <xdr:cNvPr id="360" name="楕円 359"/>
        <xdr:cNvSpPr/>
      </xdr:nvSpPr>
      <xdr:spPr>
        <a:xfrm>
          <a:off x="7670800" y="173342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102870</xdr:rowOff>
    </xdr:from>
    <xdr:to>
      <xdr:col>50</xdr:col>
      <xdr:colOff>114300</xdr:colOff>
      <xdr:row>103</xdr:row>
      <xdr:rowOff>118111</xdr:rowOff>
    </xdr:to>
    <xdr:cxnSp macro="">
      <xdr:nvCxnSpPr>
        <xdr:cNvPr id="361" name="直線コネクタ 360"/>
        <xdr:cNvCxnSpPr/>
      </xdr:nvCxnSpPr>
      <xdr:spPr>
        <a:xfrm flipV="1">
          <a:off x="7713980" y="17369790"/>
          <a:ext cx="78232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78739</xdr:rowOff>
    </xdr:from>
    <xdr:to>
      <xdr:col>41</xdr:col>
      <xdr:colOff>101600</xdr:colOff>
      <xdr:row>104</xdr:row>
      <xdr:rowOff>8889</xdr:rowOff>
    </xdr:to>
    <xdr:sp macro="" textlink="">
      <xdr:nvSpPr>
        <xdr:cNvPr id="362" name="楕円 361"/>
        <xdr:cNvSpPr/>
      </xdr:nvSpPr>
      <xdr:spPr>
        <a:xfrm>
          <a:off x="6873240" y="173456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118111</xdr:rowOff>
    </xdr:from>
    <xdr:to>
      <xdr:col>45</xdr:col>
      <xdr:colOff>177800</xdr:colOff>
      <xdr:row>103</xdr:row>
      <xdr:rowOff>129539</xdr:rowOff>
    </xdr:to>
    <xdr:cxnSp macro="">
      <xdr:nvCxnSpPr>
        <xdr:cNvPr id="363" name="直線コネクタ 362"/>
        <xdr:cNvCxnSpPr/>
      </xdr:nvCxnSpPr>
      <xdr:spPr>
        <a:xfrm flipV="1">
          <a:off x="6924040" y="17385031"/>
          <a:ext cx="78994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364" name="n_1aveValue【市民会館】&#10;一人当たり面積"/>
        <xdr:cNvSpPr txBox="1"/>
      </xdr:nvSpPr>
      <xdr:spPr>
        <a:xfrm>
          <a:off x="8271587" y="176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72407</xdr:rowOff>
    </xdr:from>
    <xdr:ext cx="469744" cy="259045"/>
    <xdr:sp macro="" textlink="">
      <xdr:nvSpPr>
        <xdr:cNvPr id="365" name="n_2aveValue【市民会館】&#10;一人当たり面積"/>
        <xdr:cNvSpPr txBox="1"/>
      </xdr:nvSpPr>
      <xdr:spPr>
        <a:xfrm>
          <a:off x="750958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45738</xdr:rowOff>
    </xdr:from>
    <xdr:ext cx="469744" cy="259045"/>
    <xdr:sp macro="" textlink="">
      <xdr:nvSpPr>
        <xdr:cNvPr id="366" name="n_3aveValue【市民会館】&#10;一人当たり面積"/>
        <xdr:cNvSpPr txBox="1"/>
      </xdr:nvSpPr>
      <xdr:spPr>
        <a:xfrm>
          <a:off x="6712027" y="176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367" name="n_4aveValue【市民会館】&#10;一人当たり面積"/>
        <xdr:cNvSpPr txBox="1"/>
      </xdr:nvSpPr>
      <xdr:spPr>
        <a:xfrm>
          <a:off x="59373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170197</xdr:rowOff>
    </xdr:from>
    <xdr:ext cx="469744" cy="259045"/>
    <xdr:sp macro="" textlink="">
      <xdr:nvSpPr>
        <xdr:cNvPr id="368" name="n_1mainValue【市民会館】&#10;一人当たり面積"/>
        <xdr:cNvSpPr txBox="1"/>
      </xdr:nvSpPr>
      <xdr:spPr>
        <a:xfrm>
          <a:off x="8271587" y="1710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13988</xdr:rowOff>
    </xdr:from>
    <xdr:ext cx="469744" cy="259045"/>
    <xdr:sp macro="" textlink="">
      <xdr:nvSpPr>
        <xdr:cNvPr id="369" name="n_2mainValue【市民会館】&#10;一人当たり面積"/>
        <xdr:cNvSpPr txBox="1"/>
      </xdr:nvSpPr>
      <xdr:spPr>
        <a:xfrm>
          <a:off x="7509587" y="1711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25416</xdr:rowOff>
    </xdr:from>
    <xdr:ext cx="469744" cy="259045"/>
    <xdr:sp macro="" textlink="">
      <xdr:nvSpPr>
        <xdr:cNvPr id="370" name="n_3mainValue【市民会館】&#10;一人当たり面積"/>
        <xdr:cNvSpPr txBox="1"/>
      </xdr:nvSpPr>
      <xdr:spPr>
        <a:xfrm>
          <a:off x="6712027" y="1712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9" name="テキスト ボックス 37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0" name="直線コネクタ 37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1" name="テキスト ボックス 380"/>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2" name="直線コネクタ 381"/>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3" name="テキスト ボックス 382"/>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4" name="直線コネクタ 383"/>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5" name="テキスト ボックス 384"/>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6" name="直線コネクタ 385"/>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7" name="テキスト ボックス 386"/>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8" name="直線コネクタ 387"/>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9" name="テキスト ボックス 388"/>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0" name="直線コネクタ 389"/>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1" name="テキスト ボックス 390"/>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2" name="直線コネクタ 39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3" name="テキスト ボックス 392"/>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4"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395" name="直線コネクタ 394"/>
        <xdr:cNvCxnSpPr/>
      </xdr:nvCxnSpPr>
      <xdr:spPr>
        <a:xfrm flipV="1">
          <a:off x="14375764" y="564261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396" name="【一般廃棄物処理施設】&#10;有形固定資産減価償却率最小値テキスト"/>
        <xdr:cNvSpPr txBox="1"/>
      </xdr:nvSpPr>
      <xdr:spPr>
        <a:xfrm>
          <a:off x="14414500"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397" name="直線コネクタ 396"/>
        <xdr:cNvCxnSpPr/>
      </xdr:nvCxnSpPr>
      <xdr:spPr>
        <a:xfrm>
          <a:off x="14287500" y="6901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98" name="【一般廃棄物処理施設】&#10;有形固定資産減価償却率最大値テキスト"/>
        <xdr:cNvSpPr txBox="1"/>
      </xdr:nvSpPr>
      <xdr:spPr>
        <a:xfrm>
          <a:off x="144145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99" name="直線コネクタ 398"/>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149242</xdr:rowOff>
    </xdr:from>
    <xdr:ext cx="405111" cy="259045"/>
    <xdr:sp macro="" textlink="">
      <xdr:nvSpPr>
        <xdr:cNvPr id="400" name="【一般廃棄物処理施設】&#10;有形固定資産減価償却率平均値テキスト"/>
        <xdr:cNvSpPr txBox="1"/>
      </xdr:nvSpPr>
      <xdr:spPr>
        <a:xfrm>
          <a:off x="14414500" y="6184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401" name="フローチャート: 判断 400"/>
        <xdr:cNvSpPr/>
      </xdr:nvSpPr>
      <xdr:spPr>
        <a:xfrm>
          <a:off x="14325600" y="63290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402" name="フローチャート: 判断 401"/>
        <xdr:cNvSpPr/>
      </xdr:nvSpPr>
      <xdr:spPr>
        <a:xfrm>
          <a:off x="1357884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403" name="フローチャート: 判断 402"/>
        <xdr:cNvSpPr/>
      </xdr:nvSpPr>
      <xdr:spPr>
        <a:xfrm>
          <a:off x="12804140" y="631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04" name="フローチャート: 判断 403"/>
        <xdr:cNvSpPr/>
      </xdr:nvSpPr>
      <xdr:spPr>
        <a:xfrm>
          <a:off x="1202944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05" name="フローチャート: 判断 404"/>
        <xdr:cNvSpPr/>
      </xdr:nvSpPr>
      <xdr:spPr>
        <a:xfrm>
          <a:off x="11231880" y="620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6" name="テキスト ボックス 40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7" name="テキスト ボックス 40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8" name="テキスト ボックス 40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9" name="テキスト ボックス 40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0" name="テキスト ボックス 40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99695</xdr:rowOff>
    </xdr:from>
    <xdr:to>
      <xdr:col>85</xdr:col>
      <xdr:colOff>177800</xdr:colOff>
      <xdr:row>39</xdr:row>
      <xdr:rowOff>29845</xdr:rowOff>
    </xdr:to>
    <xdr:sp macro="" textlink="">
      <xdr:nvSpPr>
        <xdr:cNvPr id="411" name="楕円 410"/>
        <xdr:cNvSpPr/>
      </xdr:nvSpPr>
      <xdr:spPr>
        <a:xfrm>
          <a:off x="14325600" y="64700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78122</xdr:rowOff>
    </xdr:from>
    <xdr:ext cx="405111" cy="259045"/>
    <xdr:sp macro="" textlink="">
      <xdr:nvSpPr>
        <xdr:cNvPr id="412" name="【一般廃棄物処理施設】&#10;有形固定資産減価償却率該当値テキスト"/>
        <xdr:cNvSpPr txBox="1"/>
      </xdr:nvSpPr>
      <xdr:spPr>
        <a:xfrm>
          <a:off x="14414500"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57785</xdr:rowOff>
    </xdr:from>
    <xdr:to>
      <xdr:col>81</xdr:col>
      <xdr:colOff>101600</xdr:colOff>
      <xdr:row>38</xdr:row>
      <xdr:rowOff>159385</xdr:rowOff>
    </xdr:to>
    <xdr:sp macro="" textlink="">
      <xdr:nvSpPr>
        <xdr:cNvPr id="413" name="楕円 412"/>
        <xdr:cNvSpPr/>
      </xdr:nvSpPr>
      <xdr:spPr>
        <a:xfrm>
          <a:off x="1357884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108585</xdr:rowOff>
    </xdr:from>
    <xdr:to>
      <xdr:col>85</xdr:col>
      <xdr:colOff>127000</xdr:colOff>
      <xdr:row>38</xdr:row>
      <xdr:rowOff>150495</xdr:rowOff>
    </xdr:to>
    <xdr:cxnSp macro="">
      <xdr:nvCxnSpPr>
        <xdr:cNvPr id="414" name="直線コネクタ 413"/>
        <xdr:cNvCxnSpPr/>
      </xdr:nvCxnSpPr>
      <xdr:spPr>
        <a:xfrm>
          <a:off x="13629640" y="6478905"/>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27305</xdr:rowOff>
    </xdr:from>
    <xdr:to>
      <xdr:col>76</xdr:col>
      <xdr:colOff>165100</xdr:colOff>
      <xdr:row>38</xdr:row>
      <xdr:rowOff>128905</xdr:rowOff>
    </xdr:to>
    <xdr:sp macro="" textlink="">
      <xdr:nvSpPr>
        <xdr:cNvPr id="415" name="楕円 414"/>
        <xdr:cNvSpPr/>
      </xdr:nvSpPr>
      <xdr:spPr>
        <a:xfrm>
          <a:off x="1280414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78105</xdr:rowOff>
    </xdr:from>
    <xdr:to>
      <xdr:col>81</xdr:col>
      <xdr:colOff>50800</xdr:colOff>
      <xdr:row>38</xdr:row>
      <xdr:rowOff>108585</xdr:rowOff>
    </xdr:to>
    <xdr:cxnSp macro="">
      <xdr:nvCxnSpPr>
        <xdr:cNvPr id="416" name="直線コネクタ 415"/>
        <xdr:cNvCxnSpPr/>
      </xdr:nvCxnSpPr>
      <xdr:spPr>
        <a:xfrm>
          <a:off x="12854940" y="6448425"/>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158750</xdr:rowOff>
    </xdr:from>
    <xdr:to>
      <xdr:col>72</xdr:col>
      <xdr:colOff>38100</xdr:colOff>
      <xdr:row>38</xdr:row>
      <xdr:rowOff>88900</xdr:rowOff>
    </xdr:to>
    <xdr:sp macro="" textlink="">
      <xdr:nvSpPr>
        <xdr:cNvPr id="417" name="楕円 416"/>
        <xdr:cNvSpPr/>
      </xdr:nvSpPr>
      <xdr:spPr>
        <a:xfrm>
          <a:off x="12029440" y="6361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38100</xdr:rowOff>
    </xdr:from>
    <xdr:to>
      <xdr:col>76</xdr:col>
      <xdr:colOff>114300</xdr:colOff>
      <xdr:row>38</xdr:row>
      <xdr:rowOff>78105</xdr:rowOff>
    </xdr:to>
    <xdr:cxnSp macro="">
      <xdr:nvCxnSpPr>
        <xdr:cNvPr id="418" name="直線コネクタ 417"/>
        <xdr:cNvCxnSpPr/>
      </xdr:nvCxnSpPr>
      <xdr:spPr>
        <a:xfrm>
          <a:off x="12072620" y="6408420"/>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34942</xdr:rowOff>
    </xdr:from>
    <xdr:ext cx="405111" cy="259045"/>
    <xdr:sp macro="" textlink="">
      <xdr:nvSpPr>
        <xdr:cNvPr id="419" name="n_1aveValue【一般廃棄物処理施設】&#10;有形固定資産減価償却率"/>
        <xdr:cNvSpPr txBox="1"/>
      </xdr:nvSpPr>
      <xdr:spPr>
        <a:xfrm>
          <a:off x="134372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420" name="n_2aveValue【一般廃棄物処理施設】&#10;有形固定資産減価償却率"/>
        <xdr:cNvSpPr txBox="1"/>
      </xdr:nvSpPr>
      <xdr:spPr>
        <a:xfrm>
          <a:off x="126752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21" name="n_3aveValue【一般廃棄物処理施設】&#10;有形固定資産減価償却率"/>
        <xdr:cNvSpPr txBox="1"/>
      </xdr:nvSpPr>
      <xdr:spPr>
        <a:xfrm>
          <a:off x="119005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22" name="n_4aveValue【一般廃棄物処理施設】&#10;有形固定資産減価償却率"/>
        <xdr:cNvSpPr txBox="1"/>
      </xdr:nvSpPr>
      <xdr:spPr>
        <a:xfrm>
          <a:off x="1110298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150512</xdr:rowOff>
    </xdr:from>
    <xdr:ext cx="405111" cy="259045"/>
    <xdr:sp macro="" textlink="">
      <xdr:nvSpPr>
        <xdr:cNvPr id="423" name="n_1mainValue【一般廃棄物処理施設】&#10;有形固定資産減価償却率"/>
        <xdr:cNvSpPr txBox="1"/>
      </xdr:nvSpPr>
      <xdr:spPr>
        <a:xfrm>
          <a:off x="134372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120032</xdr:rowOff>
    </xdr:from>
    <xdr:ext cx="405111" cy="259045"/>
    <xdr:sp macro="" textlink="">
      <xdr:nvSpPr>
        <xdr:cNvPr id="424" name="n_2mainValue【一般廃棄物処理施設】&#10;有形固定資産減価償却率"/>
        <xdr:cNvSpPr txBox="1"/>
      </xdr:nvSpPr>
      <xdr:spPr>
        <a:xfrm>
          <a:off x="126752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80027</xdr:rowOff>
    </xdr:from>
    <xdr:ext cx="405111" cy="259045"/>
    <xdr:sp macro="" textlink="">
      <xdr:nvSpPr>
        <xdr:cNvPr id="425" name="n_3mainValue【一般廃棄物処理施設】&#10;有形固定資産減価償却率"/>
        <xdr:cNvSpPr txBox="1"/>
      </xdr:nvSpPr>
      <xdr:spPr>
        <a:xfrm>
          <a:off x="119005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6" name="直線コネクタ 435"/>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7" name="テキスト ボックス 436"/>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8" name="直線コネクタ 437"/>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9" name="テキスト ボックス 438"/>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0" name="直線コネクタ 439"/>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1" name="テキスト ボックス 440"/>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2" name="直線コネクタ 441"/>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3" name="テキスト ボックス 442"/>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5" name="テキスト ボックス 444"/>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447" name="直線コネクタ 446"/>
        <xdr:cNvCxnSpPr/>
      </xdr:nvCxnSpPr>
      <xdr:spPr>
        <a:xfrm flipV="1">
          <a:off x="19509104" y="5928289"/>
          <a:ext cx="0" cy="107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448" name="【一般廃棄物処理施設】&#10;一人当たり有形固定資産（償却資産）額最小値テキスト"/>
        <xdr:cNvSpPr txBox="1"/>
      </xdr:nvSpPr>
      <xdr:spPr>
        <a:xfrm>
          <a:off x="19547840" y="700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449" name="直線コネクタ 448"/>
        <xdr:cNvCxnSpPr/>
      </xdr:nvCxnSpPr>
      <xdr:spPr>
        <a:xfrm>
          <a:off x="19443700" y="70001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450" name="【一般廃棄物処理施設】&#10;一人当たり有形固定資産（償却資産）額最大値テキスト"/>
        <xdr:cNvSpPr txBox="1"/>
      </xdr:nvSpPr>
      <xdr:spPr>
        <a:xfrm>
          <a:off x="19547840" y="570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451" name="直線コネクタ 450"/>
        <xdr:cNvCxnSpPr/>
      </xdr:nvCxnSpPr>
      <xdr:spPr>
        <a:xfrm>
          <a:off x="19443700" y="5928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114941</xdr:rowOff>
    </xdr:from>
    <xdr:ext cx="534377" cy="259045"/>
    <xdr:sp macro="" textlink="">
      <xdr:nvSpPr>
        <xdr:cNvPr id="452" name="【一般廃棄物処理施設】&#10;一人当たり有形固定資産（償却資産）額平均値テキスト"/>
        <xdr:cNvSpPr txBox="1"/>
      </xdr:nvSpPr>
      <xdr:spPr>
        <a:xfrm>
          <a:off x="19547840" y="648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453" name="フローチャート: 判断 452"/>
        <xdr:cNvSpPr/>
      </xdr:nvSpPr>
      <xdr:spPr>
        <a:xfrm>
          <a:off x="19458940" y="66300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454" name="フローチャート: 判断 453"/>
        <xdr:cNvSpPr/>
      </xdr:nvSpPr>
      <xdr:spPr>
        <a:xfrm>
          <a:off x="18735040" y="66462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455" name="フローチャート: 判断 454"/>
        <xdr:cNvSpPr/>
      </xdr:nvSpPr>
      <xdr:spPr>
        <a:xfrm>
          <a:off x="17937480" y="6622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456" name="フローチャート: 判断 455"/>
        <xdr:cNvSpPr/>
      </xdr:nvSpPr>
      <xdr:spPr>
        <a:xfrm>
          <a:off x="17162780" y="672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457" name="フローチャート: 判断 456"/>
        <xdr:cNvSpPr/>
      </xdr:nvSpPr>
      <xdr:spPr>
        <a:xfrm>
          <a:off x="16388080" y="67011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88036</xdr:rowOff>
    </xdr:from>
    <xdr:to>
      <xdr:col>116</xdr:col>
      <xdr:colOff>114300</xdr:colOff>
      <xdr:row>41</xdr:row>
      <xdr:rowOff>18186</xdr:rowOff>
    </xdr:to>
    <xdr:sp macro="" textlink="">
      <xdr:nvSpPr>
        <xdr:cNvPr id="463" name="楕円 462"/>
        <xdr:cNvSpPr/>
      </xdr:nvSpPr>
      <xdr:spPr>
        <a:xfrm>
          <a:off x="19458940" y="6793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66463</xdr:rowOff>
    </xdr:from>
    <xdr:ext cx="534377" cy="259045"/>
    <xdr:sp macro="" textlink="">
      <xdr:nvSpPr>
        <xdr:cNvPr id="464" name="【一般廃棄物処理施設】&#10;一人当たり有形固定資産（償却資産）額該当値テキスト"/>
        <xdr:cNvSpPr txBox="1"/>
      </xdr:nvSpPr>
      <xdr:spPr>
        <a:xfrm>
          <a:off x="19547840" y="67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91026</xdr:rowOff>
    </xdr:from>
    <xdr:to>
      <xdr:col>112</xdr:col>
      <xdr:colOff>38100</xdr:colOff>
      <xdr:row>41</xdr:row>
      <xdr:rowOff>21176</xdr:rowOff>
    </xdr:to>
    <xdr:sp macro="" textlink="">
      <xdr:nvSpPr>
        <xdr:cNvPr id="465" name="楕円 464"/>
        <xdr:cNvSpPr/>
      </xdr:nvSpPr>
      <xdr:spPr>
        <a:xfrm>
          <a:off x="18735040" y="67966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138836</xdr:rowOff>
    </xdr:from>
    <xdr:to>
      <xdr:col>116</xdr:col>
      <xdr:colOff>63500</xdr:colOff>
      <xdr:row>40</xdr:row>
      <xdr:rowOff>141826</xdr:rowOff>
    </xdr:to>
    <xdr:cxnSp macro="">
      <xdr:nvCxnSpPr>
        <xdr:cNvPr id="466" name="直線コネクタ 465"/>
        <xdr:cNvCxnSpPr/>
      </xdr:nvCxnSpPr>
      <xdr:spPr>
        <a:xfrm flipV="1">
          <a:off x="18778220" y="6844436"/>
          <a:ext cx="73152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94345</xdr:rowOff>
    </xdr:from>
    <xdr:to>
      <xdr:col>107</xdr:col>
      <xdr:colOff>101600</xdr:colOff>
      <xdr:row>41</xdr:row>
      <xdr:rowOff>24495</xdr:rowOff>
    </xdr:to>
    <xdr:sp macro="" textlink="">
      <xdr:nvSpPr>
        <xdr:cNvPr id="467" name="楕円 466"/>
        <xdr:cNvSpPr/>
      </xdr:nvSpPr>
      <xdr:spPr>
        <a:xfrm>
          <a:off x="17937480" y="6799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141826</xdr:rowOff>
    </xdr:from>
    <xdr:to>
      <xdr:col>111</xdr:col>
      <xdr:colOff>177800</xdr:colOff>
      <xdr:row>40</xdr:row>
      <xdr:rowOff>145145</xdr:rowOff>
    </xdr:to>
    <xdr:cxnSp macro="">
      <xdr:nvCxnSpPr>
        <xdr:cNvPr id="468" name="直線コネクタ 467"/>
        <xdr:cNvCxnSpPr/>
      </xdr:nvCxnSpPr>
      <xdr:spPr>
        <a:xfrm flipV="1">
          <a:off x="17988280" y="6847426"/>
          <a:ext cx="78994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96554</xdr:rowOff>
    </xdr:from>
    <xdr:to>
      <xdr:col>102</xdr:col>
      <xdr:colOff>165100</xdr:colOff>
      <xdr:row>41</xdr:row>
      <xdr:rowOff>26704</xdr:rowOff>
    </xdr:to>
    <xdr:sp macro="" textlink="">
      <xdr:nvSpPr>
        <xdr:cNvPr id="469" name="楕円 468"/>
        <xdr:cNvSpPr/>
      </xdr:nvSpPr>
      <xdr:spPr>
        <a:xfrm>
          <a:off x="17162780" y="68021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145145</xdr:rowOff>
    </xdr:from>
    <xdr:to>
      <xdr:col>107</xdr:col>
      <xdr:colOff>50800</xdr:colOff>
      <xdr:row>40</xdr:row>
      <xdr:rowOff>147354</xdr:rowOff>
    </xdr:to>
    <xdr:cxnSp macro="">
      <xdr:nvCxnSpPr>
        <xdr:cNvPr id="470" name="直線コネクタ 469"/>
        <xdr:cNvCxnSpPr/>
      </xdr:nvCxnSpPr>
      <xdr:spPr>
        <a:xfrm flipV="1">
          <a:off x="17213580" y="6850745"/>
          <a:ext cx="7747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54994</xdr:rowOff>
    </xdr:from>
    <xdr:ext cx="534377" cy="259045"/>
    <xdr:sp macro="" textlink="">
      <xdr:nvSpPr>
        <xdr:cNvPr id="471" name="n_1aveValue【一般廃棄物処理施設】&#10;一人当たり有形固定資産（償却資産）額"/>
        <xdr:cNvSpPr txBox="1"/>
      </xdr:nvSpPr>
      <xdr:spPr>
        <a:xfrm>
          <a:off x="18528811" y="642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30882</xdr:rowOff>
    </xdr:from>
    <xdr:ext cx="534377" cy="259045"/>
    <xdr:sp macro="" textlink="">
      <xdr:nvSpPr>
        <xdr:cNvPr id="472" name="n_2aveValue【一般廃棄物処理施設】&#10;一人当たり有形固定資産（償却資産）額"/>
        <xdr:cNvSpPr txBox="1"/>
      </xdr:nvSpPr>
      <xdr:spPr>
        <a:xfrm>
          <a:off x="17766811" y="640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473" name="n_3aveValue【一般廃棄物処理施設】&#10;一人当たり有形固定資産（償却資産）額"/>
        <xdr:cNvSpPr txBox="1"/>
      </xdr:nvSpPr>
      <xdr:spPr>
        <a:xfrm>
          <a:off x="16969251" y="650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474" name="n_4aveValue【一般廃棄物処理施設】&#10;一人当たり有形固定資産（償却資産）額"/>
        <xdr:cNvSpPr txBox="1"/>
      </xdr:nvSpPr>
      <xdr:spPr>
        <a:xfrm>
          <a:off x="16194551" y="64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12303</xdr:rowOff>
    </xdr:from>
    <xdr:ext cx="534377" cy="259045"/>
    <xdr:sp macro="" textlink="">
      <xdr:nvSpPr>
        <xdr:cNvPr id="475" name="n_1mainValue【一般廃棄物処理施設】&#10;一人当たり有形固定資産（償却資産）額"/>
        <xdr:cNvSpPr txBox="1"/>
      </xdr:nvSpPr>
      <xdr:spPr>
        <a:xfrm>
          <a:off x="18528811" y="688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15622</xdr:rowOff>
    </xdr:from>
    <xdr:ext cx="534377" cy="259045"/>
    <xdr:sp macro="" textlink="">
      <xdr:nvSpPr>
        <xdr:cNvPr id="476" name="n_2mainValue【一般廃棄物処理施設】&#10;一人当たり有形固定資産（償却資産）額"/>
        <xdr:cNvSpPr txBox="1"/>
      </xdr:nvSpPr>
      <xdr:spPr>
        <a:xfrm>
          <a:off x="17766811" y="688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17831</xdr:rowOff>
    </xdr:from>
    <xdr:ext cx="534377" cy="259045"/>
    <xdr:sp macro="" textlink="">
      <xdr:nvSpPr>
        <xdr:cNvPr id="477" name="n_3mainValue【一般廃棄物処理施設】&#10;一人当たり有形固定資産（償却資産）額"/>
        <xdr:cNvSpPr txBox="1"/>
      </xdr:nvSpPr>
      <xdr:spPr>
        <a:xfrm>
          <a:off x="16969251" y="689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8" name="テキスト ボックス 487"/>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9" name="直線コネクタ 488"/>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0" name="テキスト ボックス 489"/>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1" name="直線コネクタ 490"/>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2" name="テキスト ボックス 491"/>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3" name="直線コネクタ 492"/>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4" name="テキスト ボックス 493"/>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5" name="直線コネクタ 494"/>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6" name="テキスト ボックス 495"/>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7" name="直線コネクタ 496"/>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98" name="テキスト ボックス 497"/>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501" name="直線コネクタ 500"/>
        <xdr:cNvCxnSpPr/>
      </xdr:nvCxnSpPr>
      <xdr:spPr>
        <a:xfrm flipV="1">
          <a:off x="14375764" y="95402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502" name="【保健センター・保健所】&#10;有形固定資産減価償却率最小値テキスト"/>
        <xdr:cNvSpPr txBox="1"/>
      </xdr:nvSpPr>
      <xdr:spPr>
        <a:xfrm>
          <a:off x="1441450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503" name="直線コネクタ 502"/>
        <xdr:cNvCxnSpPr/>
      </xdr:nvCxnSpPr>
      <xdr:spPr>
        <a:xfrm>
          <a:off x="14287500" y="1084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04" name="【保健センター・保健所】&#10;有形固定資産減価償却率最大値テキスト"/>
        <xdr:cNvSpPr txBox="1"/>
      </xdr:nvSpPr>
      <xdr:spPr>
        <a:xfrm>
          <a:off x="144145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05" name="直線コネクタ 504"/>
        <xdr:cNvCxnSpPr/>
      </xdr:nvCxnSpPr>
      <xdr:spPr>
        <a:xfrm>
          <a:off x="14287500" y="954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506" name="【保健センター・保健所】&#10;有形固定資産減価償却率平均値テキスト"/>
        <xdr:cNvSpPr txBox="1"/>
      </xdr:nvSpPr>
      <xdr:spPr>
        <a:xfrm>
          <a:off x="144145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07" name="フローチャート: 判断 506"/>
        <xdr:cNvSpPr/>
      </xdr:nvSpPr>
      <xdr:spPr>
        <a:xfrm>
          <a:off x="14325600" y="1016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508" name="フローチャート: 判断 507"/>
        <xdr:cNvSpPr/>
      </xdr:nvSpPr>
      <xdr:spPr>
        <a:xfrm>
          <a:off x="13578840" y="10137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509" name="フローチャート: 判断 508"/>
        <xdr:cNvSpPr/>
      </xdr:nvSpPr>
      <xdr:spPr>
        <a:xfrm>
          <a:off x="12804140" y="10211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510" name="フローチャート: 判断 509"/>
        <xdr:cNvSpPr/>
      </xdr:nvSpPr>
      <xdr:spPr>
        <a:xfrm>
          <a:off x="12029440" y="102038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511" name="フローチャート: 判断 510"/>
        <xdr:cNvSpPr/>
      </xdr:nvSpPr>
      <xdr:spPr>
        <a:xfrm>
          <a:off x="1123188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13970</xdr:rowOff>
    </xdr:from>
    <xdr:to>
      <xdr:col>85</xdr:col>
      <xdr:colOff>177800</xdr:colOff>
      <xdr:row>63</xdr:row>
      <xdr:rowOff>115570</xdr:rowOff>
    </xdr:to>
    <xdr:sp macro="" textlink="">
      <xdr:nvSpPr>
        <xdr:cNvPr id="517" name="楕円 516"/>
        <xdr:cNvSpPr/>
      </xdr:nvSpPr>
      <xdr:spPr>
        <a:xfrm>
          <a:off x="14325600" y="105752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163847</xdr:rowOff>
    </xdr:from>
    <xdr:ext cx="405111" cy="259045"/>
    <xdr:sp macro="" textlink="">
      <xdr:nvSpPr>
        <xdr:cNvPr id="518" name="【保健センター・保健所】&#10;有形固定資産減価償却率該当値テキスト"/>
        <xdr:cNvSpPr txBox="1"/>
      </xdr:nvSpPr>
      <xdr:spPr>
        <a:xfrm>
          <a:off x="144145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25400</xdr:rowOff>
    </xdr:from>
    <xdr:to>
      <xdr:col>81</xdr:col>
      <xdr:colOff>101600</xdr:colOff>
      <xdr:row>63</xdr:row>
      <xdr:rowOff>127000</xdr:rowOff>
    </xdr:to>
    <xdr:sp macro="" textlink="">
      <xdr:nvSpPr>
        <xdr:cNvPr id="519" name="楕円 518"/>
        <xdr:cNvSpPr/>
      </xdr:nvSpPr>
      <xdr:spPr>
        <a:xfrm>
          <a:off x="1357884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64770</xdr:rowOff>
    </xdr:from>
    <xdr:to>
      <xdr:col>85</xdr:col>
      <xdr:colOff>127000</xdr:colOff>
      <xdr:row>63</xdr:row>
      <xdr:rowOff>76200</xdr:rowOff>
    </xdr:to>
    <xdr:cxnSp macro="">
      <xdr:nvCxnSpPr>
        <xdr:cNvPr id="520" name="直線コネクタ 519"/>
        <xdr:cNvCxnSpPr/>
      </xdr:nvCxnSpPr>
      <xdr:spPr>
        <a:xfrm flipV="1">
          <a:off x="13629640" y="10626090"/>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149225</xdr:rowOff>
    </xdr:from>
    <xdr:to>
      <xdr:col>76</xdr:col>
      <xdr:colOff>165100</xdr:colOff>
      <xdr:row>63</xdr:row>
      <xdr:rowOff>79375</xdr:rowOff>
    </xdr:to>
    <xdr:sp macro="" textlink="">
      <xdr:nvSpPr>
        <xdr:cNvPr id="521" name="楕円 520"/>
        <xdr:cNvSpPr/>
      </xdr:nvSpPr>
      <xdr:spPr>
        <a:xfrm>
          <a:off x="12804140" y="10542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28575</xdr:rowOff>
    </xdr:from>
    <xdr:to>
      <xdr:col>81</xdr:col>
      <xdr:colOff>50800</xdr:colOff>
      <xdr:row>63</xdr:row>
      <xdr:rowOff>76200</xdr:rowOff>
    </xdr:to>
    <xdr:cxnSp macro="">
      <xdr:nvCxnSpPr>
        <xdr:cNvPr id="522" name="直線コネクタ 521"/>
        <xdr:cNvCxnSpPr/>
      </xdr:nvCxnSpPr>
      <xdr:spPr>
        <a:xfrm>
          <a:off x="12854940" y="10589895"/>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111125</xdr:rowOff>
    </xdr:from>
    <xdr:to>
      <xdr:col>72</xdr:col>
      <xdr:colOff>38100</xdr:colOff>
      <xdr:row>63</xdr:row>
      <xdr:rowOff>41275</xdr:rowOff>
    </xdr:to>
    <xdr:sp macro="" textlink="">
      <xdr:nvSpPr>
        <xdr:cNvPr id="523" name="楕円 522"/>
        <xdr:cNvSpPr/>
      </xdr:nvSpPr>
      <xdr:spPr>
        <a:xfrm>
          <a:off x="12029440" y="105048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161925</xdr:rowOff>
    </xdr:from>
    <xdr:to>
      <xdr:col>76</xdr:col>
      <xdr:colOff>114300</xdr:colOff>
      <xdr:row>63</xdr:row>
      <xdr:rowOff>28575</xdr:rowOff>
    </xdr:to>
    <xdr:cxnSp macro="">
      <xdr:nvCxnSpPr>
        <xdr:cNvPr id="524" name="直線コネクタ 523"/>
        <xdr:cNvCxnSpPr/>
      </xdr:nvCxnSpPr>
      <xdr:spPr>
        <a:xfrm>
          <a:off x="12072620" y="10555605"/>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525" name="n_1aveValue【保健センター・保健所】&#10;有形固定資産減価償却率"/>
        <xdr:cNvSpPr txBox="1"/>
      </xdr:nvSpPr>
      <xdr:spPr>
        <a:xfrm>
          <a:off x="134372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526" name="n_2aveValue【保健センター・保健所】&#10;有形固定資産減価償却率"/>
        <xdr:cNvSpPr txBox="1"/>
      </xdr:nvSpPr>
      <xdr:spPr>
        <a:xfrm>
          <a:off x="126752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527" name="n_3aveValue【保健センター・保健所】&#10;有形固定資産減価償却率"/>
        <xdr:cNvSpPr txBox="1"/>
      </xdr:nvSpPr>
      <xdr:spPr>
        <a:xfrm>
          <a:off x="119005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528" name="n_4aveValue【保健センター・保健所】&#10;有形固定資産減価償却率"/>
        <xdr:cNvSpPr txBox="1"/>
      </xdr:nvSpPr>
      <xdr:spPr>
        <a:xfrm>
          <a:off x="1110298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118127</xdr:rowOff>
    </xdr:from>
    <xdr:ext cx="405111" cy="259045"/>
    <xdr:sp macro="" textlink="">
      <xdr:nvSpPr>
        <xdr:cNvPr id="529" name="n_1mainValue【保健センター・保健所】&#10;有形固定資産減価償却率"/>
        <xdr:cNvSpPr txBox="1"/>
      </xdr:nvSpPr>
      <xdr:spPr>
        <a:xfrm>
          <a:off x="134372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70502</xdr:rowOff>
    </xdr:from>
    <xdr:ext cx="405111" cy="259045"/>
    <xdr:sp macro="" textlink="">
      <xdr:nvSpPr>
        <xdr:cNvPr id="530" name="n_2mainValue【保健センター・保健所】&#10;有形固定資産減価償却率"/>
        <xdr:cNvSpPr txBox="1"/>
      </xdr:nvSpPr>
      <xdr:spPr>
        <a:xfrm>
          <a:off x="126752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32402</xdr:rowOff>
    </xdr:from>
    <xdr:ext cx="405111" cy="259045"/>
    <xdr:sp macro="" textlink="">
      <xdr:nvSpPr>
        <xdr:cNvPr id="531" name="n_3mainValue【保健センター・保健所】&#10;有形固定資産減価償却率"/>
        <xdr:cNvSpPr txBox="1"/>
      </xdr:nvSpPr>
      <xdr:spPr>
        <a:xfrm>
          <a:off x="119005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3" name="テキスト ボックス 55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555" name="直線コネクタ 554"/>
        <xdr:cNvCxnSpPr/>
      </xdr:nvCxnSpPr>
      <xdr:spPr>
        <a:xfrm flipV="1">
          <a:off x="1950910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56" name="【保健センター・保健所】&#10;一人当たり面積最小値テキスト"/>
        <xdr:cNvSpPr txBox="1"/>
      </xdr:nvSpPr>
      <xdr:spPr>
        <a:xfrm>
          <a:off x="1954784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57" name="直線コネクタ 556"/>
        <xdr:cNvCxnSpPr/>
      </xdr:nvCxnSpPr>
      <xdr:spPr>
        <a:xfrm>
          <a:off x="194437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58" name="【保健センター・保健所】&#10;一人当たり面積最大値テキスト"/>
        <xdr:cNvSpPr txBox="1"/>
      </xdr:nvSpPr>
      <xdr:spPr>
        <a:xfrm>
          <a:off x="19547840" y="924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59" name="直線コネクタ 558"/>
        <xdr:cNvCxnSpPr/>
      </xdr:nvCxnSpPr>
      <xdr:spPr>
        <a:xfrm>
          <a:off x="19443700" y="946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560" name="【保健センター・保健所】&#10;一人当たり面積平均値テキスト"/>
        <xdr:cNvSpPr txBox="1"/>
      </xdr:nvSpPr>
      <xdr:spPr>
        <a:xfrm>
          <a:off x="1954784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61" name="フローチャート: 判断 560"/>
        <xdr:cNvSpPr/>
      </xdr:nvSpPr>
      <xdr:spPr>
        <a:xfrm>
          <a:off x="1945894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562" name="フローチャート: 判断 561"/>
        <xdr:cNvSpPr/>
      </xdr:nvSpPr>
      <xdr:spPr>
        <a:xfrm>
          <a:off x="18735040" y="10487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63" name="フローチャート: 判断 562"/>
        <xdr:cNvSpPr/>
      </xdr:nvSpPr>
      <xdr:spPr>
        <a:xfrm>
          <a:off x="1793748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564" name="フローチャート: 判断 563"/>
        <xdr:cNvSpPr/>
      </xdr:nvSpPr>
      <xdr:spPr>
        <a:xfrm>
          <a:off x="17162780" y="10514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565" name="フローチャート: 判断 564"/>
        <xdr:cNvSpPr/>
      </xdr:nvSpPr>
      <xdr:spPr>
        <a:xfrm>
          <a:off x="16388080" y="10510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71" name="楕円 570"/>
        <xdr:cNvSpPr/>
      </xdr:nvSpPr>
      <xdr:spPr>
        <a:xfrm>
          <a:off x="19458940" y="10544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129557</xdr:rowOff>
    </xdr:from>
    <xdr:ext cx="469744" cy="259045"/>
    <xdr:sp macro="" textlink="">
      <xdr:nvSpPr>
        <xdr:cNvPr id="572" name="【保健センター・保健所】&#10;一人当たり面積該当値テキスト"/>
        <xdr:cNvSpPr txBox="1"/>
      </xdr:nvSpPr>
      <xdr:spPr>
        <a:xfrm>
          <a:off x="19547840"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573" name="楕円 572"/>
        <xdr:cNvSpPr/>
      </xdr:nvSpPr>
      <xdr:spPr>
        <a:xfrm>
          <a:off x="18735040" y="10548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30480</xdr:rowOff>
    </xdr:from>
    <xdr:to>
      <xdr:col>116</xdr:col>
      <xdr:colOff>63500</xdr:colOff>
      <xdr:row>63</xdr:row>
      <xdr:rowOff>34290</xdr:rowOff>
    </xdr:to>
    <xdr:cxnSp macro="">
      <xdr:nvCxnSpPr>
        <xdr:cNvPr id="574" name="直線コネクタ 573"/>
        <xdr:cNvCxnSpPr/>
      </xdr:nvCxnSpPr>
      <xdr:spPr>
        <a:xfrm flipV="1">
          <a:off x="18778220" y="1059180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575" name="楕円 574"/>
        <xdr:cNvSpPr/>
      </xdr:nvSpPr>
      <xdr:spPr>
        <a:xfrm>
          <a:off x="17937480" y="10552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38100</xdr:rowOff>
    </xdr:to>
    <xdr:cxnSp macro="">
      <xdr:nvCxnSpPr>
        <xdr:cNvPr id="576" name="直線コネクタ 575"/>
        <xdr:cNvCxnSpPr/>
      </xdr:nvCxnSpPr>
      <xdr:spPr>
        <a:xfrm flipV="1">
          <a:off x="17988280" y="1059561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577" name="楕円 576"/>
        <xdr:cNvSpPr/>
      </xdr:nvSpPr>
      <xdr:spPr>
        <a:xfrm>
          <a:off x="17162780" y="10556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41910</xdr:rowOff>
    </xdr:to>
    <xdr:cxnSp macro="">
      <xdr:nvCxnSpPr>
        <xdr:cNvPr id="578" name="直線コネクタ 577"/>
        <xdr:cNvCxnSpPr/>
      </xdr:nvCxnSpPr>
      <xdr:spPr>
        <a:xfrm flipV="1">
          <a:off x="17213580" y="1059942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579" name="n_1aveValue【保健センター・保健所】&#10;一人当たり面積"/>
        <xdr:cNvSpPr txBox="1"/>
      </xdr:nvSpPr>
      <xdr:spPr>
        <a:xfrm>
          <a:off x="185611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80" name="n_2aveValue【保健センター・保健所】&#10;一人当たり面積"/>
        <xdr:cNvSpPr txBox="1"/>
      </xdr:nvSpPr>
      <xdr:spPr>
        <a:xfrm>
          <a:off x="1777626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581" name="n_3aveValue【保健センター・保健所】&#10;一人当たり面積"/>
        <xdr:cNvSpPr txBox="1"/>
      </xdr:nvSpPr>
      <xdr:spPr>
        <a:xfrm>
          <a:off x="1700156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582" name="n_4aveValue【保健センター・保健所】&#10;一人当たり面積"/>
        <xdr:cNvSpPr txBox="1"/>
      </xdr:nvSpPr>
      <xdr:spPr>
        <a:xfrm>
          <a:off x="1622686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583" name="n_1mainValue【保健センター・保健所】&#10;一人当たり面積"/>
        <xdr:cNvSpPr txBox="1"/>
      </xdr:nvSpPr>
      <xdr:spPr>
        <a:xfrm>
          <a:off x="185611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584" name="n_2mainValue【保健センター・保健所】&#10;一人当たり面積"/>
        <xdr:cNvSpPr txBox="1"/>
      </xdr:nvSpPr>
      <xdr:spPr>
        <a:xfrm>
          <a:off x="1777626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83837</xdr:rowOff>
    </xdr:from>
    <xdr:ext cx="469744" cy="259045"/>
    <xdr:sp macro="" textlink="">
      <xdr:nvSpPr>
        <xdr:cNvPr id="585" name="n_3mainValue【保健センター・保健所】&#10;一人当たり面積"/>
        <xdr:cNvSpPr txBox="1"/>
      </xdr:nvSpPr>
      <xdr:spPr>
        <a:xfrm>
          <a:off x="1700156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8" name="テキスト ボックス 597"/>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8" name="テキスト ボックス 607"/>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611" name="直線コネクタ 610"/>
        <xdr:cNvCxnSpPr/>
      </xdr:nvCxnSpPr>
      <xdr:spPr>
        <a:xfrm flipV="1">
          <a:off x="14375764" y="13054149"/>
          <a:ext cx="0"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612" name="【消防施設】&#10;有形固定資産減価償却率最小値テキスト"/>
        <xdr:cNvSpPr txBox="1"/>
      </xdr:nvSpPr>
      <xdr:spPr>
        <a:xfrm>
          <a:off x="14414500" y="1458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613" name="直線コネクタ 612"/>
        <xdr:cNvCxnSpPr/>
      </xdr:nvCxnSpPr>
      <xdr:spPr>
        <a:xfrm>
          <a:off x="14287500" y="14584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14" name="【消防施設】&#10;有形固定資産減価償却率最大値テキスト"/>
        <xdr:cNvSpPr txBox="1"/>
      </xdr:nvSpPr>
      <xdr:spPr>
        <a:xfrm>
          <a:off x="14414500" y="128331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15" name="直線コネクタ 614"/>
        <xdr:cNvCxnSpPr/>
      </xdr:nvCxnSpPr>
      <xdr:spPr>
        <a:xfrm>
          <a:off x="14287500" y="130541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xdr:rowOff>
    </xdr:from>
    <xdr:ext cx="405111" cy="259045"/>
    <xdr:sp macro="" textlink="">
      <xdr:nvSpPr>
        <xdr:cNvPr id="616" name="【消防施設】&#10;有形固定資産減価償却率平均値テキスト"/>
        <xdr:cNvSpPr txBox="1"/>
      </xdr:nvSpPr>
      <xdr:spPr>
        <a:xfrm>
          <a:off x="14414500" y="1357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17" name="フローチャート: 判断 616"/>
        <xdr:cNvSpPr/>
      </xdr:nvSpPr>
      <xdr:spPr>
        <a:xfrm>
          <a:off x="14325600" y="1372779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618" name="フローチャート: 判断 617"/>
        <xdr:cNvSpPr/>
      </xdr:nvSpPr>
      <xdr:spPr>
        <a:xfrm>
          <a:off x="13578840" y="13724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19" name="フローチャート: 判断 618"/>
        <xdr:cNvSpPr/>
      </xdr:nvSpPr>
      <xdr:spPr>
        <a:xfrm>
          <a:off x="1280414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20" name="フローチャート: 判断 619"/>
        <xdr:cNvSpPr/>
      </xdr:nvSpPr>
      <xdr:spPr>
        <a:xfrm>
          <a:off x="12029440" y="136281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621" name="フローチャート: 判断 620"/>
        <xdr:cNvSpPr/>
      </xdr:nvSpPr>
      <xdr:spPr>
        <a:xfrm>
          <a:off x="11231880" y="135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104866</xdr:rowOff>
    </xdr:from>
    <xdr:to>
      <xdr:col>85</xdr:col>
      <xdr:colOff>177800</xdr:colOff>
      <xdr:row>84</xdr:row>
      <xdr:rowOff>35016</xdr:rowOff>
    </xdr:to>
    <xdr:sp macro="" textlink="">
      <xdr:nvSpPr>
        <xdr:cNvPr id="627" name="楕円 626"/>
        <xdr:cNvSpPr/>
      </xdr:nvSpPr>
      <xdr:spPr>
        <a:xfrm>
          <a:off x="14325600" y="1401898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83293</xdr:rowOff>
    </xdr:from>
    <xdr:ext cx="405111" cy="259045"/>
    <xdr:sp macro="" textlink="">
      <xdr:nvSpPr>
        <xdr:cNvPr id="628" name="【消防施設】&#10;有形固定資産減価償却率該当値テキスト"/>
        <xdr:cNvSpPr txBox="1"/>
      </xdr:nvSpPr>
      <xdr:spPr>
        <a:xfrm>
          <a:off x="14414500" y="1399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59145</xdr:rowOff>
    </xdr:from>
    <xdr:to>
      <xdr:col>81</xdr:col>
      <xdr:colOff>101600</xdr:colOff>
      <xdr:row>83</xdr:row>
      <xdr:rowOff>160745</xdr:rowOff>
    </xdr:to>
    <xdr:sp macro="" textlink="">
      <xdr:nvSpPr>
        <xdr:cNvPr id="629" name="楕円 628"/>
        <xdr:cNvSpPr/>
      </xdr:nvSpPr>
      <xdr:spPr>
        <a:xfrm>
          <a:off x="13578840" y="1397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109945</xdr:rowOff>
    </xdr:from>
    <xdr:to>
      <xdr:col>85</xdr:col>
      <xdr:colOff>127000</xdr:colOff>
      <xdr:row>83</xdr:row>
      <xdr:rowOff>155666</xdr:rowOff>
    </xdr:to>
    <xdr:cxnSp macro="">
      <xdr:nvCxnSpPr>
        <xdr:cNvPr id="630" name="直線コネクタ 629"/>
        <xdr:cNvCxnSpPr/>
      </xdr:nvCxnSpPr>
      <xdr:spPr>
        <a:xfrm>
          <a:off x="13629640" y="14024065"/>
          <a:ext cx="74676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26488</xdr:rowOff>
    </xdr:from>
    <xdr:to>
      <xdr:col>76</xdr:col>
      <xdr:colOff>165100</xdr:colOff>
      <xdr:row>83</xdr:row>
      <xdr:rowOff>128088</xdr:rowOff>
    </xdr:to>
    <xdr:sp macro="" textlink="">
      <xdr:nvSpPr>
        <xdr:cNvPr id="631" name="楕円 630"/>
        <xdr:cNvSpPr/>
      </xdr:nvSpPr>
      <xdr:spPr>
        <a:xfrm>
          <a:off x="12804140" y="139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77288</xdr:rowOff>
    </xdr:from>
    <xdr:to>
      <xdr:col>81</xdr:col>
      <xdr:colOff>50800</xdr:colOff>
      <xdr:row>83</xdr:row>
      <xdr:rowOff>109945</xdr:rowOff>
    </xdr:to>
    <xdr:cxnSp macro="">
      <xdr:nvCxnSpPr>
        <xdr:cNvPr id="632" name="直線コネクタ 631"/>
        <xdr:cNvCxnSpPr/>
      </xdr:nvCxnSpPr>
      <xdr:spPr>
        <a:xfrm>
          <a:off x="12854940" y="13991408"/>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34652</xdr:rowOff>
    </xdr:from>
    <xdr:to>
      <xdr:col>72</xdr:col>
      <xdr:colOff>38100</xdr:colOff>
      <xdr:row>84</xdr:row>
      <xdr:rowOff>136252</xdr:rowOff>
    </xdr:to>
    <xdr:sp macro="" textlink="">
      <xdr:nvSpPr>
        <xdr:cNvPr id="633" name="楕円 632"/>
        <xdr:cNvSpPr/>
      </xdr:nvSpPr>
      <xdr:spPr>
        <a:xfrm>
          <a:off x="12029440" y="141164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77288</xdr:rowOff>
    </xdr:from>
    <xdr:to>
      <xdr:col>76</xdr:col>
      <xdr:colOff>114300</xdr:colOff>
      <xdr:row>84</xdr:row>
      <xdr:rowOff>85452</xdr:rowOff>
    </xdr:to>
    <xdr:cxnSp macro="">
      <xdr:nvCxnSpPr>
        <xdr:cNvPr id="634" name="直線コネクタ 633"/>
        <xdr:cNvCxnSpPr/>
      </xdr:nvCxnSpPr>
      <xdr:spPr>
        <a:xfrm flipV="1">
          <a:off x="12072620" y="13991408"/>
          <a:ext cx="78232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635" name="n_1aveValue【消防施設】&#10;有形固定資産減価償却率"/>
        <xdr:cNvSpPr txBox="1"/>
      </xdr:nvSpPr>
      <xdr:spPr>
        <a:xfrm>
          <a:off x="13437244" y="1350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36" name="n_2aveValue【消防施設】&#10;有形固定資産減価償却率"/>
        <xdr:cNvSpPr txBox="1"/>
      </xdr:nvSpPr>
      <xdr:spPr>
        <a:xfrm>
          <a:off x="12675244" y="1347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637" name="n_3aveValue【消防施設】&#10;有形固定資産減価償却率"/>
        <xdr:cNvSpPr txBox="1"/>
      </xdr:nvSpPr>
      <xdr:spPr>
        <a:xfrm>
          <a:off x="11900544" y="1341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638" name="n_4aveValue【消防施設】&#10;有形固定資産減価償却率"/>
        <xdr:cNvSpPr txBox="1"/>
      </xdr:nvSpPr>
      <xdr:spPr>
        <a:xfrm>
          <a:off x="11102984" y="1338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151872</xdr:rowOff>
    </xdr:from>
    <xdr:ext cx="405111" cy="259045"/>
    <xdr:sp macro="" textlink="">
      <xdr:nvSpPr>
        <xdr:cNvPr id="639" name="n_1mainValue【消防施設】&#10;有形固定資産減価償却率"/>
        <xdr:cNvSpPr txBox="1"/>
      </xdr:nvSpPr>
      <xdr:spPr>
        <a:xfrm>
          <a:off x="13437244" y="14065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119215</xdr:rowOff>
    </xdr:from>
    <xdr:ext cx="405111" cy="259045"/>
    <xdr:sp macro="" textlink="">
      <xdr:nvSpPr>
        <xdr:cNvPr id="640" name="n_2mainValue【消防施設】&#10;有形固定資産減価償却率"/>
        <xdr:cNvSpPr txBox="1"/>
      </xdr:nvSpPr>
      <xdr:spPr>
        <a:xfrm>
          <a:off x="12675244" y="14033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127379</xdr:rowOff>
    </xdr:from>
    <xdr:ext cx="405111" cy="259045"/>
    <xdr:sp macro="" textlink="">
      <xdr:nvSpPr>
        <xdr:cNvPr id="641" name="n_3mainValue【消防施設】&#10;有形固定資産減価償却率"/>
        <xdr:cNvSpPr txBox="1"/>
      </xdr:nvSpPr>
      <xdr:spPr>
        <a:xfrm>
          <a:off x="11900544" y="14209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2" name="直線コネクタ 651"/>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3" name="テキスト ボックス 652"/>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4" name="直線コネクタ 653"/>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5" name="テキスト ボックス 654"/>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6" name="直線コネクタ 655"/>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7" name="テキスト ボックス 656"/>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8" name="直線コネクタ 657"/>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9" name="テキスト ボックス 658"/>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0" name="直線コネクタ 659"/>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1" name="テキスト ボックス 660"/>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665" name="直線コネクタ 664"/>
        <xdr:cNvCxnSpPr/>
      </xdr:nvCxnSpPr>
      <xdr:spPr>
        <a:xfrm flipV="1">
          <a:off x="19509104" y="1322959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66" name="【消防施設】&#10;一人当たり面積最小値テキスト"/>
        <xdr:cNvSpPr txBox="1"/>
      </xdr:nvSpPr>
      <xdr:spPr>
        <a:xfrm>
          <a:off x="19547840" y="1451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67" name="直線コネクタ 666"/>
        <xdr:cNvCxnSpPr/>
      </xdr:nvCxnSpPr>
      <xdr:spPr>
        <a:xfrm>
          <a:off x="19443700" y="1451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668" name="【消防施設】&#10;一人当たり面積最大値テキスト"/>
        <xdr:cNvSpPr txBox="1"/>
      </xdr:nvSpPr>
      <xdr:spPr>
        <a:xfrm>
          <a:off x="1954784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669" name="直線コネクタ 668"/>
        <xdr:cNvCxnSpPr/>
      </xdr:nvCxnSpPr>
      <xdr:spPr>
        <a:xfrm>
          <a:off x="19443700" y="13229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88916</xdr:rowOff>
    </xdr:from>
    <xdr:ext cx="469744" cy="259045"/>
    <xdr:sp macro="" textlink="">
      <xdr:nvSpPr>
        <xdr:cNvPr id="670" name="【消防施設】&#10;一人当たり面積平均値テキスト"/>
        <xdr:cNvSpPr txBox="1"/>
      </xdr:nvSpPr>
      <xdr:spPr>
        <a:xfrm>
          <a:off x="19547840" y="1433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671" name="フローチャート: 判断 670"/>
        <xdr:cNvSpPr/>
      </xdr:nvSpPr>
      <xdr:spPr>
        <a:xfrm>
          <a:off x="19458940" y="143598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672" name="フローチャート: 判断 671"/>
        <xdr:cNvSpPr/>
      </xdr:nvSpPr>
      <xdr:spPr>
        <a:xfrm>
          <a:off x="18735040" y="14363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673" name="フローチャート: 判断 672"/>
        <xdr:cNvSpPr/>
      </xdr:nvSpPr>
      <xdr:spPr>
        <a:xfrm>
          <a:off x="17937480" y="14370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674" name="フローチャート: 判断 673"/>
        <xdr:cNvSpPr/>
      </xdr:nvSpPr>
      <xdr:spPr>
        <a:xfrm>
          <a:off x="17162780" y="14363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675" name="フローチャート: 判断 674"/>
        <xdr:cNvSpPr/>
      </xdr:nvSpPr>
      <xdr:spPr>
        <a:xfrm>
          <a:off x="16388080" y="143852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41911</xdr:rowOff>
    </xdr:from>
    <xdr:to>
      <xdr:col>116</xdr:col>
      <xdr:colOff>114300</xdr:colOff>
      <xdr:row>84</xdr:row>
      <xdr:rowOff>143511</xdr:rowOff>
    </xdr:to>
    <xdr:sp macro="" textlink="">
      <xdr:nvSpPr>
        <xdr:cNvPr id="681" name="楕円 680"/>
        <xdr:cNvSpPr/>
      </xdr:nvSpPr>
      <xdr:spPr>
        <a:xfrm>
          <a:off x="19458940" y="1412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64788</xdr:rowOff>
    </xdr:from>
    <xdr:ext cx="469744" cy="259045"/>
    <xdr:sp macro="" textlink="">
      <xdr:nvSpPr>
        <xdr:cNvPr id="682" name="【消防施設】&#10;一人当たり面積該当値テキスト"/>
        <xdr:cNvSpPr txBox="1"/>
      </xdr:nvSpPr>
      <xdr:spPr>
        <a:xfrm>
          <a:off x="19547840" y="1397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48261</xdr:rowOff>
    </xdr:from>
    <xdr:to>
      <xdr:col>112</xdr:col>
      <xdr:colOff>38100</xdr:colOff>
      <xdr:row>84</xdr:row>
      <xdr:rowOff>149861</xdr:rowOff>
    </xdr:to>
    <xdr:sp macro="" textlink="">
      <xdr:nvSpPr>
        <xdr:cNvPr id="683" name="楕円 682"/>
        <xdr:cNvSpPr/>
      </xdr:nvSpPr>
      <xdr:spPr>
        <a:xfrm>
          <a:off x="18735040" y="141300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92711</xdr:rowOff>
    </xdr:from>
    <xdr:to>
      <xdr:col>116</xdr:col>
      <xdr:colOff>63500</xdr:colOff>
      <xdr:row>84</xdr:row>
      <xdr:rowOff>99061</xdr:rowOff>
    </xdr:to>
    <xdr:cxnSp macro="">
      <xdr:nvCxnSpPr>
        <xdr:cNvPr id="684" name="直線コネクタ 683"/>
        <xdr:cNvCxnSpPr/>
      </xdr:nvCxnSpPr>
      <xdr:spPr>
        <a:xfrm flipV="1">
          <a:off x="18778220" y="14174471"/>
          <a:ext cx="73152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57150</xdr:rowOff>
    </xdr:from>
    <xdr:to>
      <xdr:col>107</xdr:col>
      <xdr:colOff>101600</xdr:colOff>
      <xdr:row>84</xdr:row>
      <xdr:rowOff>158750</xdr:rowOff>
    </xdr:to>
    <xdr:sp macro="" textlink="">
      <xdr:nvSpPr>
        <xdr:cNvPr id="685" name="楕円 684"/>
        <xdr:cNvSpPr/>
      </xdr:nvSpPr>
      <xdr:spPr>
        <a:xfrm>
          <a:off x="17937480" y="141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99061</xdr:rowOff>
    </xdr:from>
    <xdr:to>
      <xdr:col>111</xdr:col>
      <xdr:colOff>177800</xdr:colOff>
      <xdr:row>84</xdr:row>
      <xdr:rowOff>107950</xdr:rowOff>
    </xdr:to>
    <xdr:cxnSp macro="">
      <xdr:nvCxnSpPr>
        <xdr:cNvPr id="686" name="直線コネクタ 685"/>
        <xdr:cNvCxnSpPr/>
      </xdr:nvCxnSpPr>
      <xdr:spPr>
        <a:xfrm flipV="1">
          <a:off x="17988280" y="14180821"/>
          <a:ext cx="78994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116839</xdr:rowOff>
    </xdr:from>
    <xdr:to>
      <xdr:col>102</xdr:col>
      <xdr:colOff>165100</xdr:colOff>
      <xdr:row>85</xdr:row>
      <xdr:rowOff>46989</xdr:rowOff>
    </xdr:to>
    <xdr:sp macro="" textlink="">
      <xdr:nvSpPr>
        <xdr:cNvPr id="687" name="楕円 686"/>
        <xdr:cNvSpPr/>
      </xdr:nvSpPr>
      <xdr:spPr>
        <a:xfrm>
          <a:off x="17162780" y="141985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107950</xdr:rowOff>
    </xdr:from>
    <xdr:to>
      <xdr:col>107</xdr:col>
      <xdr:colOff>50800</xdr:colOff>
      <xdr:row>84</xdr:row>
      <xdr:rowOff>167639</xdr:rowOff>
    </xdr:to>
    <xdr:cxnSp macro="">
      <xdr:nvCxnSpPr>
        <xdr:cNvPr id="688" name="直線コネクタ 687"/>
        <xdr:cNvCxnSpPr/>
      </xdr:nvCxnSpPr>
      <xdr:spPr>
        <a:xfrm flipV="1">
          <a:off x="17213580" y="14189710"/>
          <a:ext cx="774700" cy="5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35577</xdr:rowOff>
    </xdr:from>
    <xdr:ext cx="469744" cy="259045"/>
    <xdr:sp macro="" textlink="">
      <xdr:nvSpPr>
        <xdr:cNvPr id="689" name="n_1aveValue【消防施設】&#10;一人当たり面積"/>
        <xdr:cNvSpPr txBox="1"/>
      </xdr:nvSpPr>
      <xdr:spPr>
        <a:xfrm>
          <a:off x="18561127" y="1445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90" name="n_2aveValue【消防施設】&#10;一人当たり面積"/>
        <xdr:cNvSpPr txBox="1"/>
      </xdr:nvSpPr>
      <xdr:spPr>
        <a:xfrm>
          <a:off x="1777626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35577</xdr:rowOff>
    </xdr:from>
    <xdr:ext cx="469744" cy="259045"/>
    <xdr:sp macro="" textlink="">
      <xdr:nvSpPr>
        <xdr:cNvPr id="691" name="n_3aveValue【消防施設】&#10;一人当たり面積"/>
        <xdr:cNvSpPr txBox="1"/>
      </xdr:nvSpPr>
      <xdr:spPr>
        <a:xfrm>
          <a:off x="17001567" y="1445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692" name="n_4aveValue【消防施設】&#10;一人当たり面積"/>
        <xdr:cNvSpPr txBox="1"/>
      </xdr:nvSpPr>
      <xdr:spPr>
        <a:xfrm>
          <a:off x="16226867" y="141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166388</xdr:rowOff>
    </xdr:from>
    <xdr:ext cx="469744" cy="259045"/>
    <xdr:sp macro="" textlink="">
      <xdr:nvSpPr>
        <xdr:cNvPr id="693" name="n_1mainValue【消防施設】&#10;一人当たり面積"/>
        <xdr:cNvSpPr txBox="1"/>
      </xdr:nvSpPr>
      <xdr:spPr>
        <a:xfrm>
          <a:off x="18561127" y="1391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3827</xdr:rowOff>
    </xdr:from>
    <xdr:ext cx="469744" cy="259045"/>
    <xdr:sp macro="" textlink="">
      <xdr:nvSpPr>
        <xdr:cNvPr id="694" name="n_2mainValue【消防施設】&#10;一人当たり面積"/>
        <xdr:cNvSpPr txBox="1"/>
      </xdr:nvSpPr>
      <xdr:spPr>
        <a:xfrm>
          <a:off x="17776267" y="1391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63516</xdr:rowOff>
    </xdr:from>
    <xdr:ext cx="469744" cy="259045"/>
    <xdr:sp macro="" textlink="">
      <xdr:nvSpPr>
        <xdr:cNvPr id="695" name="n_3mainValue【消防施設】&#10;一人当たり面積"/>
        <xdr:cNvSpPr txBox="1"/>
      </xdr:nvSpPr>
      <xdr:spPr>
        <a:xfrm>
          <a:off x="17001567" y="1397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6" name="テキスト ボックス 70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8" name="テキスト ボックス 707"/>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8" name="テキスト ボックス 717"/>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721" name="直線コネクタ 720"/>
        <xdr:cNvCxnSpPr/>
      </xdr:nvCxnSpPr>
      <xdr:spPr>
        <a:xfrm flipV="1">
          <a:off x="14375764" y="16713381"/>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22" name="【庁舎】&#10;有形固定資産減価償却率最小値テキスト"/>
        <xdr:cNvSpPr txBox="1"/>
      </xdr:nvSpPr>
      <xdr:spPr>
        <a:xfrm>
          <a:off x="14414500" y="1827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23" name="直線コネクタ 722"/>
        <xdr:cNvCxnSpPr/>
      </xdr:nvCxnSpPr>
      <xdr:spPr>
        <a:xfrm>
          <a:off x="14287500" y="1827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24" name="【庁舎】&#10;有形固定資産減価償却率最大値テキスト"/>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5" name="直線コネクタ 724"/>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147519</xdr:rowOff>
    </xdr:from>
    <xdr:ext cx="405111" cy="259045"/>
    <xdr:sp macro="" textlink="">
      <xdr:nvSpPr>
        <xdr:cNvPr id="726" name="【庁舎】&#10;有形固定資産減価償却率平均値テキスト"/>
        <xdr:cNvSpPr txBox="1"/>
      </xdr:nvSpPr>
      <xdr:spPr>
        <a:xfrm>
          <a:off x="14414500" y="17582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727" name="フローチャート: 判断 726"/>
        <xdr:cNvSpPr/>
      </xdr:nvSpPr>
      <xdr:spPr>
        <a:xfrm>
          <a:off x="14325600" y="1760365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728" name="フローチャート: 判断 727"/>
        <xdr:cNvSpPr/>
      </xdr:nvSpPr>
      <xdr:spPr>
        <a:xfrm>
          <a:off x="13578840" y="17602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729" name="フローチャート: 判断 728"/>
        <xdr:cNvSpPr/>
      </xdr:nvSpPr>
      <xdr:spPr>
        <a:xfrm>
          <a:off x="1280414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30" name="フローチャート: 判断 729"/>
        <xdr:cNvSpPr/>
      </xdr:nvSpPr>
      <xdr:spPr>
        <a:xfrm>
          <a:off x="12029440" y="175056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731" name="フローチャート: 判断 730"/>
        <xdr:cNvSpPr/>
      </xdr:nvSpPr>
      <xdr:spPr>
        <a:xfrm>
          <a:off x="1123188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2" name="テキスト ボックス 73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3" name="テキスト ボックス 73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4" name="テキスト ボックス 73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5" name="テキスト ボックス 73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6" name="テキスト ボックス 73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38463</xdr:rowOff>
    </xdr:from>
    <xdr:to>
      <xdr:col>85</xdr:col>
      <xdr:colOff>177800</xdr:colOff>
      <xdr:row>103</xdr:row>
      <xdr:rowOff>140063</xdr:rowOff>
    </xdr:to>
    <xdr:sp macro="" textlink="">
      <xdr:nvSpPr>
        <xdr:cNvPr id="737" name="楕円 736"/>
        <xdr:cNvSpPr/>
      </xdr:nvSpPr>
      <xdr:spPr>
        <a:xfrm>
          <a:off x="14325600" y="1730538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61340</xdr:rowOff>
    </xdr:from>
    <xdr:ext cx="405111" cy="259045"/>
    <xdr:sp macro="" textlink="">
      <xdr:nvSpPr>
        <xdr:cNvPr id="738" name="【庁舎】&#10;有形固定資産減価償却率該当値テキスト"/>
        <xdr:cNvSpPr txBox="1"/>
      </xdr:nvSpPr>
      <xdr:spPr>
        <a:xfrm>
          <a:off x="14414500" y="1716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141332</xdr:rowOff>
    </xdr:from>
    <xdr:to>
      <xdr:col>81</xdr:col>
      <xdr:colOff>101600</xdr:colOff>
      <xdr:row>107</xdr:row>
      <xdr:rowOff>71482</xdr:rowOff>
    </xdr:to>
    <xdr:sp macro="" textlink="">
      <xdr:nvSpPr>
        <xdr:cNvPr id="739" name="楕円 738"/>
        <xdr:cNvSpPr/>
      </xdr:nvSpPr>
      <xdr:spPr>
        <a:xfrm>
          <a:off x="13578840" y="179111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89263</xdr:rowOff>
    </xdr:from>
    <xdr:to>
      <xdr:col>85</xdr:col>
      <xdr:colOff>127000</xdr:colOff>
      <xdr:row>107</xdr:row>
      <xdr:rowOff>20682</xdr:rowOff>
    </xdr:to>
    <xdr:cxnSp macro="">
      <xdr:nvCxnSpPr>
        <xdr:cNvPr id="740" name="直線コネクタ 739"/>
        <xdr:cNvCxnSpPr/>
      </xdr:nvCxnSpPr>
      <xdr:spPr>
        <a:xfrm flipV="1">
          <a:off x="13629640" y="17356183"/>
          <a:ext cx="746760" cy="60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56424</xdr:rowOff>
    </xdr:from>
    <xdr:to>
      <xdr:col>76</xdr:col>
      <xdr:colOff>165100</xdr:colOff>
      <xdr:row>107</xdr:row>
      <xdr:rowOff>158024</xdr:rowOff>
    </xdr:to>
    <xdr:sp macro="" textlink="">
      <xdr:nvSpPr>
        <xdr:cNvPr id="741" name="楕円 740"/>
        <xdr:cNvSpPr/>
      </xdr:nvSpPr>
      <xdr:spPr>
        <a:xfrm>
          <a:off x="12804140" y="179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20682</xdr:rowOff>
    </xdr:from>
    <xdr:to>
      <xdr:col>81</xdr:col>
      <xdr:colOff>50800</xdr:colOff>
      <xdr:row>107</xdr:row>
      <xdr:rowOff>107224</xdr:rowOff>
    </xdr:to>
    <xdr:cxnSp macro="">
      <xdr:nvCxnSpPr>
        <xdr:cNvPr id="742" name="直線コネクタ 741"/>
        <xdr:cNvCxnSpPr/>
      </xdr:nvCxnSpPr>
      <xdr:spPr>
        <a:xfrm flipV="1">
          <a:off x="12854940" y="17958162"/>
          <a:ext cx="7747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31931</xdr:rowOff>
    </xdr:from>
    <xdr:to>
      <xdr:col>72</xdr:col>
      <xdr:colOff>38100</xdr:colOff>
      <xdr:row>107</xdr:row>
      <xdr:rowOff>133531</xdr:rowOff>
    </xdr:to>
    <xdr:sp macro="" textlink="">
      <xdr:nvSpPr>
        <xdr:cNvPr id="743" name="楕円 742"/>
        <xdr:cNvSpPr/>
      </xdr:nvSpPr>
      <xdr:spPr>
        <a:xfrm>
          <a:off x="12029440" y="179694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82731</xdr:rowOff>
    </xdr:from>
    <xdr:to>
      <xdr:col>76</xdr:col>
      <xdr:colOff>114300</xdr:colOff>
      <xdr:row>107</xdr:row>
      <xdr:rowOff>107224</xdr:rowOff>
    </xdr:to>
    <xdr:cxnSp macro="">
      <xdr:nvCxnSpPr>
        <xdr:cNvPr id="744" name="直線コネクタ 743"/>
        <xdr:cNvCxnSpPr/>
      </xdr:nvCxnSpPr>
      <xdr:spPr>
        <a:xfrm>
          <a:off x="12072620" y="18020211"/>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114135</xdr:rowOff>
    </xdr:from>
    <xdr:ext cx="405111" cy="259045"/>
    <xdr:sp macro="" textlink="">
      <xdr:nvSpPr>
        <xdr:cNvPr id="745" name="n_1aveValue【庁舎】&#10;有形固定資産減価償却率"/>
        <xdr:cNvSpPr txBox="1"/>
      </xdr:nvSpPr>
      <xdr:spPr>
        <a:xfrm>
          <a:off x="13437244" y="1738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746" name="n_2aveValue【庁舎】&#10;有形固定資産減価償却率"/>
        <xdr:cNvSpPr txBox="1"/>
      </xdr:nvSpPr>
      <xdr:spPr>
        <a:xfrm>
          <a:off x="1267524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747" name="n_3aveValue【庁舎】&#10;有形固定資産減価償却率"/>
        <xdr:cNvSpPr txBox="1"/>
      </xdr:nvSpPr>
      <xdr:spPr>
        <a:xfrm>
          <a:off x="1190054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748" name="n_4aveValue【庁舎】&#10;有形固定資産減価償却率"/>
        <xdr:cNvSpPr txBox="1"/>
      </xdr:nvSpPr>
      <xdr:spPr>
        <a:xfrm>
          <a:off x="1110298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62609</xdr:rowOff>
    </xdr:from>
    <xdr:ext cx="405111" cy="259045"/>
    <xdr:sp macro="" textlink="">
      <xdr:nvSpPr>
        <xdr:cNvPr id="749" name="n_1mainValue【庁舎】&#10;有形固定資産減価償却率"/>
        <xdr:cNvSpPr txBox="1"/>
      </xdr:nvSpPr>
      <xdr:spPr>
        <a:xfrm>
          <a:off x="13437244" y="1800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149151</xdr:rowOff>
    </xdr:from>
    <xdr:ext cx="405111" cy="259045"/>
    <xdr:sp macro="" textlink="">
      <xdr:nvSpPr>
        <xdr:cNvPr id="750" name="n_2mainValue【庁舎】&#10;有形固定資産減価償却率"/>
        <xdr:cNvSpPr txBox="1"/>
      </xdr:nvSpPr>
      <xdr:spPr>
        <a:xfrm>
          <a:off x="12675244" y="1808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124658</xdr:rowOff>
    </xdr:from>
    <xdr:ext cx="405111" cy="259045"/>
    <xdr:sp macro="" textlink="">
      <xdr:nvSpPr>
        <xdr:cNvPr id="751" name="n_3mainValue【庁舎】&#10;有形固定資産減価償却率"/>
        <xdr:cNvSpPr txBox="1"/>
      </xdr:nvSpPr>
      <xdr:spPr>
        <a:xfrm>
          <a:off x="11900544" y="180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0" name="テキスト ボックス 75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1" name="直線コネクタ 76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2" name="直線コネクタ 76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3" name="テキスト ボックス 76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4" name="直線コネクタ 76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5" name="テキスト ボックス 76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6" name="直線コネクタ 76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7" name="テキスト ボックス 76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8" name="直線コネクタ 76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9" name="テキスト ボックス 76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0" name="直線コネクタ 76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1" name="テキスト ボックス 77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2" name="直線コネクタ 77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3" name="テキスト ボックス 77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4" name="直線コネクタ 77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5" name="テキスト ボックス 77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777" name="直線コネクタ 776"/>
        <xdr:cNvCxnSpPr/>
      </xdr:nvCxnSpPr>
      <xdr:spPr>
        <a:xfrm flipV="1">
          <a:off x="19509104" y="16787949"/>
          <a:ext cx="0"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78" name="【庁舎】&#10;一人当たり面積最小値テキスト"/>
        <xdr:cNvSpPr txBox="1"/>
      </xdr:nvSpPr>
      <xdr:spPr>
        <a:xfrm>
          <a:off x="19547840" y="1827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79" name="直線コネクタ 778"/>
        <xdr:cNvCxnSpPr/>
      </xdr:nvCxnSpPr>
      <xdr:spPr>
        <a:xfrm>
          <a:off x="19443700" y="18275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780" name="【庁舎】&#10;一人当たり面積最大値テキスト"/>
        <xdr:cNvSpPr txBox="1"/>
      </xdr:nvSpPr>
      <xdr:spPr>
        <a:xfrm>
          <a:off x="19547840" y="1657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781" name="直線コネクタ 780"/>
        <xdr:cNvCxnSpPr/>
      </xdr:nvCxnSpPr>
      <xdr:spPr>
        <a:xfrm>
          <a:off x="19443700" y="167879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44648</xdr:rowOff>
    </xdr:from>
    <xdr:ext cx="469744" cy="259045"/>
    <xdr:sp macro="" textlink="">
      <xdr:nvSpPr>
        <xdr:cNvPr id="782" name="【庁舎】&#10;一人当たり面積平均値テキスト"/>
        <xdr:cNvSpPr txBox="1"/>
      </xdr:nvSpPr>
      <xdr:spPr>
        <a:xfrm>
          <a:off x="19547840" y="17814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783" name="フローチャート: 判断 782"/>
        <xdr:cNvSpPr/>
      </xdr:nvSpPr>
      <xdr:spPr>
        <a:xfrm>
          <a:off x="19458940" y="1783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84" name="フローチャート: 判断 783"/>
        <xdr:cNvSpPr/>
      </xdr:nvSpPr>
      <xdr:spPr>
        <a:xfrm>
          <a:off x="1873504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785" name="フローチャート: 判断 784"/>
        <xdr:cNvSpPr/>
      </xdr:nvSpPr>
      <xdr:spPr>
        <a:xfrm>
          <a:off x="17937480" y="1783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86" name="フローチャート: 判断 785"/>
        <xdr:cNvSpPr/>
      </xdr:nvSpPr>
      <xdr:spPr>
        <a:xfrm>
          <a:off x="17162780" y="1783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787" name="フローチャート: 判断 786"/>
        <xdr:cNvSpPr/>
      </xdr:nvSpPr>
      <xdr:spPr>
        <a:xfrm>
          <a:off x="16388080" y="17891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8" name="テキスト ボックス 78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9" name="テキスト ボックス 78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0" name="テキスト ボックス 78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1" name="テキスト ボックス 79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2" name="テキスト ボックス 79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151130</xdr:rowOff>
    </xdr:from>
    <xdr:to>
      <xdr:col>116</xdr:col>
      <xdr:colOff>114300</xdr:colOff>
      <xdr:row>103</xdr:row>
      <xdr:rowOff>81280</xdr:rowOff>
    </xdr:to>
    <xdr:sp macro="" textlink="">
      <xdr:nvSpPr>
        <xdr:cNvPr id="793" name="楕円 792"/>
        <xdr:cNvSpPr/>
      </xdr:nvSpPr>
      <xdr:spPr>
        <a:xfrm>
          <a:off x="19458940" y="17250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2557</xdr:rowOff>
    </xdr:from>
    <xdr:ext cx="469744" cy="259045"/>
    <xdr:sp macro="" textlink="">
      <xdr:nvSpPr>
        <xdr:cNvPr id="794" name="【庁舎】&#10;一人当たり面積該当値テキスト"/>
        <xdr:cNvSpPr txBox="1"/>
      </xdr:nvSpPr>
      <xdr:spPr>
        <a:xfrm>
          <a:off x="19547840" y="1710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151130</xdr:rowOff>
    </xdr:from>
    <xdr:to>
      <xdr:col>112</xdr:col>
      <xdr:colOff>38100</xdr:colOff>
      <xdr:row>103</xdr:row>
      <xdr:rowOff>81280</xdr:rowOff>
    </xdr:to>
    <xdr:sp macro="" textlink="">
      <xdr:nvSpPr>
        <xdr:cNvPr id="795" name="楕円 794"/>
        <xdr:cNvSpPr/>
      </xdr:nvSpPr>
      <xdr:spPr>
        <a:xfrm>
          <a:off x="18735040" y="17250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30480</xdr:rowOff>
    </xdr:from>
    <xdr:to>
      <xdr:col>116</xdr:col>
      <xdr:colOff>63500</xdr:colOff>
      <xdr:row>103</xdr:row>
      <xdr:rowOff>30480</xdr:rowOff>
    </xdr:to>
    <xdr:cxnSp macro="">
      <xdr:nvCxnSpPr>
        <xdr:cNvPr id="796" name="直線コネクタ 795"/>
        <xdr:cNvCxnSpPr/>
      </xdr:nvCxnSpPr>
      <xdr:spPr>
        <a:xfrm>
          <a:off x="18778220" y="172974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25400</xdr:rowOff>
    </xdr:from>
    <xdr:to>
      <xdr:col>107</xdr:col>
      <xdr:colOff>101600</xdr:colOff>
      <xdr:row>105</xdr:row>
      <xdr:rowOff>127000</xdr:rowOff>
    </xdr:to>
    <xdr:sp macro="" textlink="">
      <xdr:nvSpPr>
        <xdr:cNvPr id="797" name="楕円 796"/>
        <xdr:cNvSpPr/>
      </xdr:nvSpPr>
      <xdr:spPr>
        <a:xfrm>
          <a:off x="1793748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30480</xdr:rowOff>
    </xdr:from>
    <xdr:to>
      <xdr:col>111</xdr:col>
      <xdr:colOff>177800</xdr:colOff>
      <xdr:row>105</xdr:row>
      <xdr:rowOff>76200</xdr:rowOff>
    </xdr:to>
    <xdr:cxnSp macro="">
      <xdr:nvCxnSpPr>
        <xdr:cNvPr id="798" name="直線コネクタ 797"/>
        <xdr:cNvCxnSpPr/>
      </xdr:nvCxnSpPr>
      <xdr:spPr>
        <a:xfrm flipV="1">
          <a:off x="17988280" y="17297400"/>
          <a:ext cx="78994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33564</xdr:rowOff>
    </xdr:from>
    <xdr:to>
      <xdr:col>102</xdr:col>
      <xdr:colOff>165100</xdr:colOff>
      <xdr:row>105</xdr:row>
      <xdr:rowOff>135164</xdr:rowOff>
    </xdr:to>
    <xdr:sp macro="" textlink="">
      <xdr:nvSpPr>
        <xdr:cNvPr id="799" name="楕円 798"/>
        <xdr:cNvSpPr/>
      </xdr:nvSpPr>
      <xdr:spPr>
        <a:xfrm>
          <a:off x="1716278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76200</xdr:rowOff>
    </xdr:from>
    <xdr:to>
      <xdr:col>107</xdr:col>
      <xdr:colOff>50800</xdr:colOff>
      <xdr:row>105</xdr:row>
      <xdr:rowOff>84364</xdr:rowOff>
    </xdr:to>
    <xdr:cxnSp macro="">
      <xdr:nvCxnSpPr>
        <xdr:cNvPr id="800" name="直線コネクタ 799"/>
        <xdr:cNvCxnSpPr/>
      </xdr:nvCxnSpPr>
      <xdr:spPr>
        <a:xfrm flipV="1">
          <a:off x="17213580" y="17678400"/>
          <a:ext cx="7747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801" name="n_1aveValue【庁舎】&#10;一人当たり面積"/>
        <xdr:cNvSpPr txBox="1"/>
      </xdr:nvSpPr>
      <xdr:spPr>
        <a:xfrm>
          <a:off x="18561127" y="1792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162214</xdr:rowOff>
    </xdr:from>
    <xdr:ext cx="469744" cy="259045"/>
    <xdr:sp macro="" textlink="">
      <xdr:nvSpPr>
        <xdr:cNvPr id="802" name="n_2aveValue【庁舎】&#10;一人当たり面積"/>
        <xdr:cNvSpPr txBox="1"/>
      </xdr:nvSpPr>
      <xdr:spPr>
        <a:xfrm>
          <a:off x="17776267" y="1793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803" name="n_3aveValue【庁舎】&#10;一人当たり面積"/>
        <xdr:cNvSpPr txBox="1"/>
      </xdr:nvSpPr>
      <xdr:spPr>
        <a:xfrm>
          <a:off x="17001567" y="1793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804" name="n_4aveValue【庁舎】&#10;一人当たり面積"/>
        <xdr:cNvSpPr txBox="1"/>
      </xdr:nvSpPr>
      <xdr:spPr>
        <a:xfrm>
          <a:off x="16226867" y="176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97807</xdr:rowOff>
    </xdr:from>
    <xdr:ext cx="469744" cy="259045"/>
    <xdr:sp macro="" textlink="">
      <xdr:nvSpPr>
        <xdr:cNvPr id="805" name="n_1mainValue【庁舎】&#10;一人当たり面積"/>
        <xdr:cNvSpPr txBox="1"/>
      </xdr:nvSpPr>
      <xdr:spPr>
        <a:xfrm>
          <a:off x="18561127"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143527</xdr:rowOff>
    </xdr:from>
    <xdr:ext cx="469744" cy="259045"/>
    <xdr:sp macro="" textlink="">
      <xdr:nvSpPr>
        <xdr:cNvPr id="806" name="n_2mainValue【庁舎】&#10;一人当たり面積"/>
        <xdr:cNvSpPr txBox="1"/>
      </xdr:nvSpPr>
      <xdr:spPr>
        <a:xfrm>
          <a:off x="1777626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151691</xdr:rowOff>
    </xdr:from>
    <xdr:ext cx="469744" cy="259045"/>
    <xdr:sp macro="" textlink="">
      <xdr:nvSpPr>
        <xdr:cNvPr id="807" name="n_3mainValue【庁舎】&#10;一人当たり面積"/>
        <xdr:cNvSpPr txBox="1"/>
      </xdr:nvSpPr>
      <xdr:spPr>
        <a:xfrm>
          <a:off x="17001567" y="1741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は、市民会館、庁舎以外の施設で類似団体内平均値を上回っている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本庁舎等整備事業により有形固定資産減価償却率は平成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年度よりも大きく減少し、類似団体内平均値を下回る結果となった。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類似団体内平均値を大きく上回っている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図書館については、新しく図書館の整備が進められているところであり、将来的には有形固定資産減価償却率は減少することが見込まれる。体育館・プール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や消防施設、庁舎については、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一人当たり面積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類似団体内でも高い順位にある。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月に改訂した公共施設等総合管理計画や令和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月に策定した個別施設計画に基づき、適切な維持修繕に努めるとともに、総資産量の適正化を推進し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一人あたり面積の削減を図っていく必要がある。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20,996
20,861
249.17
14,382,656
13,469,088
896,501
7,171,900
16,301,633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類似団体の平均を下回っており、財源を普通交付税に依存している構造が長年続いている。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基準財政収入額に算入される町税の増等により基準財政収入額は前年度より増加したが、交付税措置割合の高い町債の活用により、公債費へ算入される基準財政需要額が増加となり、基準財政需要額全体が増額となったことから、令和元年度の財政力指数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60678</xdr:rowOff>
    </xdr:from>
    <xdr:to>
      <xdr:col>23</xdr:col>
      <xdr:colOff>133350</xdr:colOff>
      <xdr:row>45</xdr:row>
      <xdr:rowOff>74083</xdr:rowOff>
    </xdr:to>
    <xdr:cxnSp macro="">
      <xdr:nvCxnSpPr>
        <xdr:cNvPr id="69" name="直線コネクタ 68"/>
        <xdr:cNvCxnSpPr/>
      </xdr:nvCxnSpPr>
      <xdr:spPr>
        <a:xfrm>
          <a:off x="4114800" y="77759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60678</xdr:rowOff>
    </xdr:from>
    <xdr:to>
      <xdr:col>19</xdr:col>
      <xdr:colOff>133350</xdr:colOff>
      <xdr:row>45</xdr:row>
      <xdr:rowOff>60678</xdr:rowOff>
    </xdr:to>
    <xdr:cxnSp macro="">
      <xdr:nvCxnSpPr>
        <xdr:cNvPr id="72" name="直線コネクタ 71"/>
        <xdr:cNvCxnSpPr/>
      </xdr:nvCxnSpPr>
      <xdr:spPr>
        <a:xfrm>
          <a:off x="3225800" y="777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60678</xdr:rowOff>
    </xdr:from>
    <xdr:to>
      <xdr:col>15</xdr:col>
      <xdr:colOff>82550</xdr:colOff>
      <xdr:row>45</xdr:row>
      <xdr:rowOff>60678</xdr:rowOff>
    </xdr:to>
    <xdr:cxnSp macro="">
      <xdr:nvCxnSpPr>
        <xdr:cNvPr id="75" name="直線コネクタ 74"/>
        <xdr:cNvCxnSpPr/>
      </xdr:nvCxnSpPr>
      <xdr:spPr>
        <a:xfrm>
          <a:off x="2336800" y="777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60678</xdr:rowOff>
    </xdr:from>
    <xdr:to>
      <xdr:col>11</xdr:col>
      <xdr:colOff>31750</xdr:colOff>
      <xdr:row>45</xdr:row>
      <xdr:rowOff>60678</xdr:rowOff>
    </xdr:to>
    <xdr:cxnSp macro="">
      <xdr:nvCxnSpPr>
        <xdr:cNvPr id="78" name="直線コネクタ 77"/>
        <xdr:cNvCxnSpPr/>
      </xdr:nvCxnSpPr>
      <xdr:spPr>
        <a:xfrm>
          <a:off x="1447800" y="777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23283</xdr:rowOff>
    </xdr:from>
    <xdr:to>
      <xdr:col>23</xdr:col>
      <xdr:colOff>184150</xdr:colOff>
      <xdr:row>45</xdr:row>
      <xdr:rowOff>124883</xdr:rowOff>
    </xdr:to>
    <xdr:sp macro="" textlink="">
      <xdr:nvSpPr>
        <xdr:cNvPr id="88" name="楕円 87"/>
        <xdr:cNvSpPr/>
      </xdr:nvSpPr>
      <xdr:spPr>
        <a:xfrm>
          <a:off x="49022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90610</xdr:rowOff>
    </xdr:from>
    <xdr:ext cx="762000" cy="259045"/>
    <xdr:sp macro="" textlink="">
      <xdr:nvSpPr>
        <xdr:cNvPr id="89" name="財政力該当値テキスト"/>
        <xdr:cNvSpPr txBox="1"/>
      </xdr:nvSpPr>
      <xdr:spPr>
        <a:xfrm>
          <a:off x="5041900" y="763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9878</xdr:rowOff>
    </xdr:from>
    <xdr:to>
      <xdr:col>19</xdr:col>
      <xdr:colOff>184150</xdr:colOff>
      <xdr:row>45</xdr:row>
      <xdr:rowOff>111478</xdr:rowOff>
    </xdr:to>
    <xdr:sp macro="" textlink="">
      <xdr:nvSpPr>
        <xdr:cNvPr id="90" name="楕円 89"/>
        <xdr:cNvSpPr/>
      </xdr:nvSpPr>
      <xdr:spPr>
        <a:xfrm>
          <a:off x="4064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96255</xdr:rowOff>
    </xdr:from>
    <xdr:ext cx="736600" cy="259045"/>
    <xdr:sp macro="" textlink="">
      <xdr:nvSpPr>
        <xdr:cNvPr id="91" name="テキスト ボックス 90"/>
        <xdr:cNvSpPr txBox="1"/>
      </xdr:nvSpPr>
      <xdr:spPr>
        <a:xfrm>
          <a:off x="3733800" y="781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9878</xdr:rowOff>
    </xdr:from>
    <xdr:to>
      <xdr:col>15</xdr:col>
      <xdr:colOff>133350</xdr:colOff>
      <xdr:row>45</xdr:row>
      <xdr:rowOff>111478</xdr:rowOff>
    </xdr:to>
    <xdr:sp macro="" textlink="">
      <xdr:nvSpPr>
        <xdr:cNvPr id="92" name="楕円 91"/>
        <xdr:cNvSpPr/>
      </xdr:nvSpPr>
      <xdr:spPr>
        <a:xfrm>
          <a:off x="3175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96255</xdr:rowOff>
    </xdr:from>
    <xdr:ext cx="762000" cy="259045"/>
    <xdr:sp macro="" textlink="">
      <xdr:nvSpPr>
        <xdr:cNvPr id="93" name="テキスト ボックス 92"/>
        <xdr:cNvSpPr txBox="1"/>
      </xdr:nvSpPr>
      <xdr:spPr>
        <a:xfrm>
          <a:off x="2844800" y="78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9878</xdr:rowOff>
    </xdr:from>
    <xdr:to>
      <xdr:col>11</xdr:col>
      <xdr:colOff>82550</xdr:colOff>
      <xdr:row>45</xdr:row>
      <xdr:rowOff>111478</xdr:rowOff>
    </xdr:to>
    <xdr:sp macro="" textlink="">
      <xdr:nvSpPr>
        <xdr:cNvPr id="94" name="楕円 93"/>
        <xdr:cNvSpPr/>
      </xdr:nvSpPr>
      <xdr:spPr>
        <a:xfrm>
          <a:off x="2286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96255</xdr:rowOff>
    </xdr:from>
    <xdr:ext cx="762000" cy="259045"/>
    <xdr:sp macro="" textlink="">
      <xdr:nvSpPr>
        <xdr:cNvPr id="95" name="テキスト ボックス 94"/>
        <xdr:cNvSpPr txBox="1"/>
      </xdr:nvSpPr>
      <xdr:spPr>
        <a:xfrm>
          <a:off x="1955800" y="78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9878</xdr:rowOff>
    </xdr:from>
    <xdr:to>
      <xdr:col>7</xdr:col>
      <xdr:colOff>31750</xdr:colOff>
      <xdr:row>45</xdr:row>
      <xdr:rowOff>111478</xdr:rowOff>
    </xdr:to>
    <xdr:sp macro="" textlink="">
      <xdr:nvSpPr>
        <xdr:cNvPr id="96" name="楕円 95"/>
        <xdr:cNvSpPr/>
      </xdr:nvSpPr>
      <xdr:spPr>
        <a:xfrm>
          <a:off x="1397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96255</xdr:rowOff>
    </xdr:from>
    <xdr:ext cx="762000" cy="259045"/>
    <xdr:sp macro="" textlink="">
      <xdr:nvSpPr>
        <xdr:cNvPr id="97" name="テキスト ボックス 96"/>
        <xdr:cNvSpPr txBox="1"/>
      </xdr:nvSpPr>
      <xdr:spPr>
        <a:xfrm>
          <a:off x="1066800" y="78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％に近付いている。</a:t>
          </a:r>
        </a:p>
        <a:p>
          <a:r>
            <a:rPr kumimoji="1" lang="ja-JP" altLang="en-US" sz="1300">
              <a:latin typeface="ＭＳ Ｐゴシック" panose="020B0600070205080204" pitchFamily="50" charset="-128"/>
              <a:ea typeface="ＭＳ Ｐゴシック" panose="020B0600070205080204" pitchFamily="50" charset="-128"/>
            </a:rPr>
            <a:t>　分母となる経常的一般財源は、臨時財政対策債等の影響によりやや減額となり、また、分子となる公債費が、平成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年度に借入を行った大規模事業の元金償還開始等により増加したことから、経常収支比率を悪化させることとなった。</a:t>
          </a:r>
        </a:p>
        <a:p>
          <a:r>
            <a:rPr kumimoji="1" lang="ja-JP" altLang="en-US" sz="1300">
              <a:latin typeface="ＭＳ Ｐゴシック" panose="020B0600070205080204" pitchFamily="50" charset="-128"/>
              <a:ea typeface="ＭＳ Ｐゴシック" panose="020B0600070205080204" pitchFamily="50" charset="-128"/>
            </a:rPr>
            <a:t>　近年地方債を財源とする大規模事業が多く、償還について据置期間を設けることで公債費の平準化を図っている。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140462</xdr:rowOff>
    </xdr:from>
    <xdr:to>
      <xdr:col>23</xdr:col>
      <xdr:colOff>133350</xdr:colOff>
      <xdr:row>67</xdr:row>
      <xdr:rowOff>2794</xdr:rowOff>
    </xdr:to>
    <xdr:cxnSp macro="">
      <xdr:nvCxnSpPr>
        <xdr:cNvPr id="130" name="直線コネクタ 129"/>
        <xdr:cNvCxnSpPr/>
      </xdr:nvCxnSpPr>
      <xdr:spPr>
        <a:xfrm>
          <a:off x="4114800" y="1145616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53594</xdr:rowOff>
    </xdr:from>
    <xdr:to>
      <xdr:col>19</xdr:col>
      <xdr:colOff>133350</xdr:colOff>
      <xdr:row>66</xdr:row>
      <xdr:rowOff>140462</xdr:rowOff>
    </xdr:to>
    <xdr:cxnSp macro="">
      <xdr:nvCxnSpPr>
        <xdr:cNvPr id="133" name="直線コネクタ 132"/>
        <xdr:cNvCxnSpPr/>
      </xdr:nvCxnSpPr>
      <xdr:spPr>
        <a:xfrm>
          <a:off x="3225800" y="1136929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32004</xdr:rowOff>
    </xdr:from>
    <xdr:to>
      <xdr:col>15</xdr:col>
      <xdr:colOff>82550</xdr:colOff>
      <xdr:row>66</xdr:row>
      <xdr:rowOff>53594</xdr:rowOff>
    </xdr:to>
    <xdr:cxnSp macro="">
      <xdr:nvCxnSpPr>
        <xdr:cNvPr id="136" name="直線コネクタ 135"/>
        <xdr:cNvCxnSpPr/>
      </xdr:nvCxnSpPr>
      <xdr:spPr>
        <a:xfrm>
          <a:off x="2336800" y="1117625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65</xdr:row>
      <xdr:rowOff>32004</xdr:rowOff>
    </xdr:to>
    <xdr:cxnSp macro="">
      <xdr:nvCxnSpPr>
        <xdr:cNvPr id="139" name="直線コネクタ 138"/>
        <xdr:cNvCxnSpPr/>
      </xdr:nvCxnSpPr>
      <xdr:spPr>
        <a:xfrm>
          <a:off x="1447800" y="1100734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123444</xdr:rowOff>
    </xdr:from>
    <xdr:to>
      <xdr:col>23</xdr:col>
      <xdr:colOff>184150</xdr:colOff>
      <xdr:row>67</xdr:row>
      <xdr:rowOff>53594</xdr:rowOff>
    </xdr:to>
    <xdr:sp macro="" textlink="">
      <xdr:nvSpPr>
        <xdr:cNvPr id="149" name="楕円 148"/>
        <xdr:cNvSpPr/>
      </xdr:nvSpPr>
      <xdr:spPr>
        <a:xfrm>
          <a:off x="49022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19321</xdr:rowOff>
    </xdr:from>
    <xdr:ext cx="762000" cy="259045"/>
    <xdr:sp macro="" textlink="">
      <xdr:nvSpPr>
        <xdr:cNvPr id="150" name="財政構造の弾力性該当値テキスト"/>
        <xdr:cNvSpPr txBox="1"/>
      </xdr:nvSpPr>
      <xdr:spPr>
        <a:xfrm>
          <a:off x="5041900" y="1133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89662</xdr:rowOff>
    </xdr:from>
    <xdr:to>
      <xdr:col>19</xdr:col>
      <xdr:colOff>184150</xdr:colOff>
      <xdr:row>67</xdr:row>
      <xdr:rowOff>19812</xdr:rowOff>
    </xdr:to>
    <xdr:sp macro="" textlink="">
      <xdr:nvSpPr>
        <xdr:cNvPr id="151" name="楕円 150"/>
        <xdr:cNvSpPr/>
      </xdr:nvSpPr>
      <xdr:spPr>
        <a:xfrm>
          <a:off x="4064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4589</xdr:rowOff>
    </xdr:from>
    <xdr:ext cx="736600" cy="259045"/>
    <xdr:sp macro="" textlink="">
      <xdr:nvSpPr>
        <xdr:cNvPr id="152" name="テキスト ボックス 151"/>
        <xdr:cNvSpPr txBox="1"/>
      </xdr:nvSpPr>
      <xdr:spPr>
        <a:xfrm>
          <a:off x="3733800" y="1149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2794</xdr:rowOff>
    </xdr:from>
    <xdr:to>
      <xdr:col>15</xdr:col>
      <xdr:colOff>133350</xdr:colOff>
      <xdr:row>66</xdr:row>
      <xdr:rowOff>104394</xdr:rowOff>
    </xdr:to>
    <xdr:sp macro="" textlink="">
      <xdr:nvSpPr>
        <xdr:cNvPr id="153" name="楕円 152"/>
        <xdr:cNvSpPr/>
      </xdr:nvSpPr>
      <xdr:spPr>
        <a:xfrm>
          <a:off x="3175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89171</xdr:rowOff>
    </xdr:from>
    <xdr:ext cx="762000" cy="259045"/>
    <xdr:sp macro="" textlink="">
      <xdr:nvSpPr>
        <xdr:cNvPr id="154" name="テキスト ボックス 153"/>
        <xdr:cNvSpPr txBox="1"/>
      </xdr:nvSpPr>
      <xdr:spPr>
        <a:xfrm>
          <a:off x="2844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152654</xdr:rowOff>
    </xdr:from>
    <xdr:to>
      <xdr:col>11</xdr:col>
      <xdr:colOff>82550</xdr:colOff>
      <xdr:row>65</xdr:row>
      <xdr:rowOff>82804</xdr:rowOff>
    </xdr:to>
    <xdr:sp macro="" textlink="">
      <xdr:nvSpPr>
        <xdr:cNvPr id="155" name="楕円 154"/>
        <xdr:cNvSpPr/>
      </xdr:nvSpPr>
      <xdr:spPr>
        <a:xfrm>
          <a:off x="2286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67581</xdr:rowOff>
    </xdr:from>
    <xdr:ext cx="762000" cy="259045"/>
    <xdr:sp macro="" textlink="">
      <xdr:nvSpPr>
        <xdr:cNvPr id="156" name="テキスト ボックス 155"/>
        <xdr:cNvSpPr txBox="1"/>
      </xdr:nvSpPr>
      <xdr:spPr>
        <a:xfrm>
          <a:off x="1955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7" name="楕円 156"/>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70121</xdr:rowOff>
    </xdr:from>
    <xdr:ext cx="762000" cy="259045"/>
    <xdr:sp macro="" textlink="">
      <xdr:nvSpPr>
        <xdr:cNvPr id="158" name="テキスト ボックス 157"/>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[187,340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人件費については、一般職非常勤職員の新たな配置等により、前年度よりやや増額となった。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物件費については、ふるさと応援寄附金事業に係る経費の減額により、前年度より大きく減額となった。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今後も行財政改革の推進を図るとともに、住民サービスの質は落とさず、最小の経費で最大の効果が得られるような行政運営に努める。</a:t>
          </a:r>
        </a:p>
        <a:p>
          <a:endParaRPr kumimoji="1" lang="ja-JP" altLang="en-US" sz="1100">
            <a:solidFill>
              <a:schemeClr val="dk1"/>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64272</xdr:rowOff>
    </xdr:from>
    <xdr:to>
      <xdr:col>23</xdr:col>
      <xdr:colOff>133350</xdr:colOff>
      <xdr:row>87</xdr:row>
      <xdr:rowOff>109758</xdr:rowOff>
    </xdr:to>
    <xdr:cxnSp macro="">
      <xdr:nvCxnSpPr>
        <xdr:cNvPr id="197" name="直線コネクタ 196"/>
        <xdr:cNvCxnSpPr/>
      </xdr:nvCxnSpPr>
      <xdr:spPr>
        <a:xfrm flipV="1">
          <a:off x="4114800" y="14980422"/>
          <a:ext cx="838200" cy="4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109758</xdr:rowOff>
    </xdr:from>
    <xdr:to>
      <xdr:col>19</xdr:col>
      <xdr:colOff>133350</xdr:colOff>
      <xdr:row>88</xdr:row>
      <xdr:rowOff>123636</xdr:rowOff>
    </xdr:to>
    <xdr:cxnSp macro="">
      <xdr:nvCxnSpPr>
        <xdr:cNvPr id="200" name="直線コネクタ 199"/>
        <xdr:cNvCxnSpPr/>
      </xdr:nvCxnSpPr>
      <xdr:spPr>
        <a:xfrm flipV="1">
          <a:off x="3225800" y="15025908"/>
          <a:ext cx="889000" cy="18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76083</xdr:rowOff>
    </xdr:from>
    <xdr:ext cx="736600" cy="259045"/>
    <xdr:sp macro="" textlink="">
      <xdr:nvSpPr>
        <xdr:cNvPr id="202" name="テキスト ボックス 201"/>
        <xdr:cNvSpPr txBox="1"/>
      </xdr:nvSpPr>
      <xdr:spPr>
        <a:xfrm>
          <a:off x="3733800" y="1413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61598</xdr:rowOff>
    </xdr:from>
    <xdr:to>
      <xdr:col>15</xdr:col>
      <xdr:colOff>82550</xdr:colOff>
      <xdr:row>88</xdr:row>
      <xdr:rowOff>123636</xdr:rowOff>
    </xdr:to>
    <xdr:cxnSp macro="">
      <xdr:nvCxnSpPr>
        <xdr:cNvPr id="203" name="直線コネクタ 202"/>
        <xdr:cNvCxnSpPr/>
      </xdr:nvCxnSpPr>
      <xdr:spPr>
        <a:xfrm>
          <a:off x="2336800" y="14977748"/>
          <a:ext cx="889000" cy="23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96172</xdr:rowOff>
    </xdr:from>
    <xdr:ext cx="762000" cy="259045"/>
    <xdr:sp macro="" textlink="">
      <xdr:nvSpPr>
        <xdr:cNvPr id="205" name="テキスト ボックス 204"/>
        <xdr:cNvSpPr txBox="1"/>
      </xdr:nvSpPr>
      <xdr:spPr>
        <a:xfrm>
          <a:off x="2844800" y="1415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9015</xdr:rowOff>
    </xdr:from>
    <xdr:to>
      <xdr:col>11</xdr:col>
      <xdr:colOff>31750</xdr:colOff>
      <xdr:row>87</xdr:row>
      <xdr:rowOff>61598</xdr:rowOff>
    </xdr:to>
    <xdr:cxnSp macro="">
      <xdr:nvCxnSpPr>
        <xdr:cNvPr id="206" name="直線コネクタ 205"/>
        <xdr:cNvCxnSpPr/>
      </xdr:nvCxnSpPr>
      <xdr:spPr>
        <a:xfrm>
          <a:off x="1447800" y="14925165"/>
          <a:ext cx="889000" cy="5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25354</xdr:rowOff>
    </xdr:from>
    <xdr:ext cx="762000" cy="259045"/>
    <xdr:sp macro="" textlink="">
      <xdr:nvSpPr>
        <xdr:cNvPr id="208" name="テキスト ボックス 207"/>
        <xdr:cNvSpPr txBox="1"/>
      </xdr:nvSpPr>
      <xdr:spPr>
        <a:xfrm>
          <a:off x="1955800" y="1425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88340</xdr:rowOff>
    </xdr:from>
    <xdr:ext cx="762000" cy="259045"/>
    <xdr:sp macro="" textlink="">
      <xdr:nvSpPr>
        <xdr:cNvPr id="210" name="テキスト ボックス 209"/>
        <xdr:cNvSpPr txBox="1"/>
      </xdr:nvSpPr>
      <xdr:spPr>
        <a:xfrm>
          <a:off x="1066800" y="1414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13472</xdr:rowOff>
    </xdr:from>
    <xdr:to>
      <xdr:col>23</xdr:col>
      <xdr:colOff>184150</xdr:colOff>
      <xdr:row>87</xdr:row>
      <xdr:rowOff>115072</xdr:rowOff>
    </xdr:to>
    <xdr:sp macro="" textlink="">
      <xdr:nvSpPr>
        <xdr:cNvPr id="216" name="楕円 215"/>
        <xdr:cNvSpPr/>
      </xdr:nvSpPr>
      <xdr:spPr>
        <a:xfrm>
          <a:off x="4902200" y="149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156999</xdr:rowOff>
    </xdr:from>
    <xdr:ext cx="762000" cy="259045"/>
    <xdr:sp macro="" textlink="">
      <xdr:nvSpPr>
        <xdr:cNvPr id="217" name="人件費・物件費等の状況該当値テキスト"/>
        <xdr:cNvSpPr txBox="1"/>
      </xdr:nvSpPr>
      <xdr:spPr>
        <a:xfrm>
          <a:off x="5041900" y="1490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58958</xdr:rowOff>
    </xdr:from>
    <xdr:to>
      <xdr:col>19</xdr:col>
      <xdr:colOff>184150</xdr:colOff>
      <xdr:row>87</xdr:row>
      <xdr:rowOff>160558</xdr:rowOff>
    </xdr:to>
    <xdr:sp macro="" textlink="">
      <xdr:nvSpPr>
        <xdr:cNvPr id="218" name="楕円 217"/>
        <xdr:cNvSpPr/>
      </xdr:nvSpPr>
      <xdr:spPr>
        <a:xfrm>
          <a:off x="4064000" y="149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145335</xdr:rowOff>
    </xdr:from>
    <xdr:ext cx="736600" cy="259045"/>
    <xdr:sp macro="" textlink="">
      <xdr:nvSpPr>
        <xdr:cNvPr id="219" name="テキスト ボックス 218"/>
        <xdr:cNvSpPr txBox="1"/>
      </xdr:nvSpPr>
      <xdr:spPr>
        <a:xfrm>
          <a:off x="3733800" y="15061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72836</xdr:rowOff>
    </xdr:from>
    <xdr:to>
      <xdr:col>15</xdr:col>
      <xdr:colOff>133350</xdr:colOff>
      <xdr:row>89</xdr:row>
      <xdr:rowOff>2986</xdr:rowOff>
    </xdr:to>
    <xdr:sp macro="" textlink="">
      <xdr:nvSpPr>
        <xdr:cNvPr id="220" name="楕円 219"/>
        <xdr:cNvSpPr/>
      </xdr:nvSpPr>
      <xdr:spPr>
        <a:xfrm>
          <a:off x="3175000" y="1516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159213</xdr:rowOff>
    </xdr:from>
    <xdr:ext cx="762000" cy="259045"/>
    <xdr:sp macro="" textlink="">
      <xdr:nvSpPr>
        <xdr:cNvPr id="221" name="テキスト ボックス 220"/>
        <xdr:cNvSpPr txBox="1"/>
      </xdr:nvSpPr>
      <xdr:spPr>
        <a:xfrm>
          <a:off x="2844800" y="1524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10798</xdr:rowOff>
    </xdr:from>
    <xdr:to>
      <xdr:col>11</xdr:col>
      <xdr:colOff>82550</xdr:colOff>
      <xdr:row>87</xdr:row>
      <xdr:rowOff>112398</xdr:rowOff>
    </xdr:to>
    <xdr:sp macro="" textlink="">
      <xdr:nvSpPr>
        <xdr:cNvPr id="222" name="楕円 221"/>
        <xdr:cNvSpPr/>
      </xdr:nvSpPr>
      <xdr:spPr>
        <a:xfrm>
          <a:off x="2286000" y="149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97175</xdr:rowOff>
    </xdr:from>
    <xdr:ext cx="762000" cy="259045"/>
    <xdr:sp macro="" textlink="">
      <xdr:nvSpPr>
        <xdr:cNvPr id="223" name="テキスト ボックス 222"/>
        <xdr:cNvSpPr txBox="1"/>
      </xdr:nvSpPr>
      <xdr:spPr>
        <a:xfrm>
          <a:off x="1955800" y="1501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129665</xdr:rowOff>
    </xdr:from>
    <xdr:to>
      <xdr:col>7</xdr:col>
      <xdr:colOff>31750</xdr:colOff>
      <xdr:row>87</xdr:row>
      <xdr:rowOff>59815</xdr:rowOff>
    </xdr:to>
    <xdr:sp macro="" textlink="">
      <xdr:nvSpPr>
        <xdr:cNvPr id="224" name="楕円 223"/>
        <xdr:cNvSpPr/>
      </xdr:nvSpPr>
      <xdr:spPr>
        <a:xfrm>
          <a:off x="1397000" y="1487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44592</xdr:rowOff>
    </xdr:from>
    <xdr:ext cx="762000" cy="259045"/>
    <xdr:sp macro="" textlink="">
      <xdr:nvSpPr>
        <xdr:cNvPr id="225" name="テキスト ボックス 224"/>
        <xdr:cNvSpPr txBox="1"/>
      </xdr:nvSpPr>
      <xdr:spPr>
        <a:xfrm>
          <a:off x="1066800" y="1496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年度の合併時の給与制度の統合以降、類似団体平均を下回る状態が続いている。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令和元年度は、高齢、高給者の退職はありながらも、職員構成の変動により、平成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年度より</a:t>
          </a:r>
          <a:r>
            <a:rPr kumimoji="1" lang="en-US" altLang="ja-JP" sz="1300" baseline="0">
              <a:latin typeface="ＭＳ Ｐゴシック" panose="020B0600070205080204" pitchFamily="50" charset="-128"/>
              <a:ea typeface="ＭＳ Ｐゴシック" panose="020B0600070205080204" pitchFamily="50" charset="-128"/>
            </a:rPr>
            <a:t>0.2</a:t>
          </a:r>
          <a:r>
            <a:rPr kumimoji="1" lang="ja-JP" altLang="en-US" sz="1300" baseline="0">
              <a:latin typeface="ＭＳ Ｐゴシック" panose="020B0600070205080204" pitchFamily="50" charset="-128"/>
              <a:ea typeface="ＭＳ Ｐゴシック" panose="020B0600070205080204" pitchFamily="50" charset="-128"/>
            </a:rPr>
            <a:t>ポイント増加している。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県に準じた職員給の改定が行われており、近年は一定の水準で推移している状況にある。今後も住民の理解が得られるよう、給与の適正化、給与体系の構築に努める。</a:t>
          </a:r>
        </a:p>
        <a:p>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99786</xdr:rowOff>
    </xdr:to>
    <xdr:cxnSp macro="">
      <xdr:nvCxnSpPr>
        <xdr:cNvPr id="261" name="直線コネクタ 260"/>
        <xdr:cNvCxnSpPr/>
      </xdr:nvCxnSpPr>
      <xdr:spPr>
        <a:xfrm>
          <a:off x="16179800" y="144671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82550</xdr:rowOff>
    </xdr:to>
    <xdr:cxnSp macro="">
      <xdr:nvCxnSpPr>
        <xdr:cNvPr id="264" name="直線コネクタ 263"/>
        <xdr:cNvCxnSpPr/>
      </xdr:nvCxnSpPr>
      <xdr:spPr>
        <a:xfrm flipV="1">
          <a:off x="15290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66" name="テキスト ボックス 265"/>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134257</xdr:rowOff>
    </xdr:to>
    <xdr:cxnSp macro="">
      <xdr:nvCxnSpPr>
        <xdr:cNvPr id="267" name="直線コネクタ 266"/>
        <xdr:cNvCxnSpPr/>
      </xdr:nvCxnSpPr>
      <xdr:spPr>
        <a:xfrm flipV="1">
          <a:off x="14401800" y="144843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9" name="テキスト ボックス 268"/>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84</xdr:row>
      <xdr:rowOff>134257</xdr:rowOff>
    </xdr:to>
    <xdr:cxnSp macro="">
      <xdr:nvCxnSpPr>
        <xdr:cNvPr id="270" name="直線コネクタ 269"/>
        <xdr:cNvCxnSpPr/>
      </xdr:nvCxnSpPr>
      <xdr:spPr>
        <a:xfrm>
          <a:off x="13512800" y="144498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80" name="楕円 279"/>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81"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2" name="楕円 281"/>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3" name="テキスト ボックス 282"/>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4" name="楕円 283"/>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5" name="テキスト ボックス 284"/>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6" name="楕円 285"/>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7" name="テキスト ボックス 286"/>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88" name="楕円 287"/>
        <xdr:cNvSpPr/>
      </xdr:nvSpPr>
      <xdr:spPr>
        <a:xfrm>
          <a:off x="13462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89" name="テキスト ボックス 288"/>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年度の合併に伴い分庁舎方式を採用したことや企業部局があること、また一部の保育園や幼稚園を公立で運営していることから、類似団体の職員数を上回る水準となっている。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一部の保育園と幼稚園の民営認定子ども園化を予定していることから、現状よりも改善していく見込みであるが、今後も定員適正化計画に基づく職員数の適正化や行政組織のさらなる効率化を目指し、人材育成と住民サービスの質の向上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53975</xdr:rowOff>
    </xdr:from>
    <xdr:to>
      <xdr:col>81</xdr:col>
      <xdr:colOff>44450</xdr:colOff>
      <xdr:row>63</xdr:row>
      <xdr:rowOff>67763</xdr:rowOff>
    </xdr:to>
    <xdr:cxnSp macro="">
      <xdr:nvCxnSpPr>
        <xdr:cNvPr id="326" name="直線コネクタ 325"/>
        <xdr:cNvCxnSpPr/>
      </xdr:nvCxnSpPr>
      <xdr:spPr>
        <a:xfrm>
          <a:off x="16179800" y="10855325"/>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31569</xdr:rowOff>
    </xdr:from>
    <xdr:to>
      <xdr:col>77</xdr:col>
      <xdr:colOff>44450</xdr:colOff>
      <xdr:row>63</xdr:row>
      <xdr:rowOff>53975</xdr:rowOff>
    </xdr:to>
    <xdr:cxnSp macro="">
      <xdr:nvCxnSpPr>
        <xdr:cNvPr id="329" name="直線コネクタ 328"/>
        <xdr:cNvCxnSpPr/>
      </xdr:nvCxnSpPr>
      <xdr:spPr>
        <a:xfrm>
          <a:off x="15290800" y="10832919"/>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31569</xdr:rowOff>
    </xdr:from>
    <xdr:to>
      <xdr:col>72</xdr:col>
      <xdr:colOff>203200</xdr:colOff>
      <xdr:row>63</xdr:row>
      <xdr:rowOff>33292</xdr:rowOff>
    </xdr:to>
    <xdr:cxnSp macro="">
      <xdr:nvCxnSpPr>
        <xdr:cNvPr id="332" name="直線コネクタ 331"/>
        <xdr:cNvCxnSpPr/>
      </xdr:nvCxnSpPr>
      <xdr:spPr>
        <a:xfrm flipV="1">
          <a:off x="14401800" y="10832919"/>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33292</xdr:rowOff>
    </xdr:from>
    <xdr:to>
      <xdr:col>68</xdr:col>
      <xdr:colOff>152400</xdr:colOff>
      <xdr:row>63</xdr:row>
      <xdr:rowOff>64316</xdr:rowOff>
    </xdr:to>
    <xdr:cxnSp macro="">
      <xdr:nvCxnSpPr>
        <xdr:cNvPr id="335" name="直線コネクタ 334"/>
        <xdr:cNvCxnSpPr/>
      </xdr:nvCxnSpPr>
      <xdr:spPr>
        <a:xfrm flipV="1">
          <a:off x="13512800" y="108346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9" name="テキスト ボックス 338"/>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16963</xdr:rowOff>
    </xdr:from>
    <xdr:to>
      <xdr:col>81</xdr:col>
      <xdr:colOff>95250</xdr:colOff>
      <xdr:row>63</xdr:row>
      <xdr:rowOff>118563</xdr:rowOff>
    </xdr:to>
    <xdr:sp macro="" textlink="">
      <xdr:nvSpPr>
        <xdr:cNvPr id="345" name="楕円 344"/>
        <xdr:cNvSpPr/>
      </xdr:nvSpPr>
      <xdr:spPr>
        <a:xfrm>
          <a:off x="169672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160490</xdr:rowOff>
    </xdr:from>
    <xdr:ext cx="762000" cy="259045"/>
    <xdr:sp macro="" textlink="">
      <xdr:nvSpPr>
        <xdr:cNvPr id="346" name="定員管理の状況該当値テキスト"/>
        <xdr:cNvSpPr txBox="1"/>
      </xdr:nvSpPr>
      <xdr:spPr>
        <a:xfrm>
          <a:off x="17106900" y="1079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3175</xdr:rowOff>
    </xdr:from>
    <xdr:to>
      <xdr:col>77</xdr:col>
      <xdr:colOff>95250</xdr:colOff>
      <xdr:row>63</xdr:row>
      <xdr:rowOff>104775</xdr:rowOff>
    </xdr:to>
    <xdr:sp macro="" textlink="">
      <xdr:nvSpPr>
        <xdr:cNvPr id="347" name="楕円 346"/>
        <xdr:cNvSpPr/>
      </xdr:nvSpPr>
      <xdr:spPr>
        <a:xfrm>
          <a:off x="16129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89552</xdr:rowOff>
    </xdr:from>
    <xdr:ext cx="736600" cy="259045"/>
    <xdr:sp macro="" textlink="">
      <xdr:nvSpPr>
        <xdr:cNvPr id="348" name="テキスト ボックス 347"/>
        <xdr:cNvSpPr txBox="1"/>
      </xdr:nvSpPr>
      <xdr:spPr>
        <a:xfrm>
          <a:off x="15798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152219</xdr:rowOff>
    </xdr:from>
    <xdr:to>
      <xdr:col>73</xdr:col>
      <xdr:colOff>44450</xdr:colOff>
      <xdr:row>63</xdr:row>
      <xdr:rowOff>82369</xdr:rowOff>
    </xdr:to>
    <xdr:sp macro="" textlink="">
      <xdr:nvSpPr>
        <xdr:cNvPr id="349" name="楕円 348"/>
        <xdr:cNvSpPr/>
      </xdr:nvSpPr>
      <xdr:spPr>
        <a:xfrm>
          <a:off x="15240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67146</xdr:rowOff>
    </xdr:from>
    <xdr:ext cx="762000" cy="259045"/>
    <xdr:sp macro="" textlink="">
      <xdr:nvSpPr>
        <xdr:cNvPr id="350" name="テキスト ボックス 349"/>
        <xdr:cNvSpPr txBox="1"/>
      </xdr:nvSpPr>
      <xdr:spPr>
        <a:xfrm>
          <a:off x="14909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153942</xdr:rowOff>
    </xdr:from>
    <xdr:to>
      <xdr:col>68</xdr:col>
      <xdr:colOff>203200</xdr:colOff>
      <xdr:row>63</xdr:row>
      <xdr:rowOff>84092</xdr:rowOff>
    </xdr:to>
    <xdr:sp macro="" textlink="">
      <xdr:nvSpPr>
        <xdr:cNvPr id="351" name="楕円 350"/>
        <xdr:cNvSpPr/>
      </xdr:nvSpPr>
      <xdr:spPr>
        <a:xfrm>
          <a:off x="14351000" y="10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68869</xdr:rowOff>
    </xdr:from>
    <xdr:ext cx="762000" cy="259045"/>
    <xdr:sp macro="" textlink="">
      <xdr:nvSpPr>
        <xdr:cNvPr id="352" name="テキスト ボックス 351"/>
        <xdr:cNvSpPr txBox="1"/>
      </xdr:nvSpPr>
      <xdr:spPr>
        <a:xfrm>
          <a:off x="14020800" y="1087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13516</xdr:rowOff>
    </xdr:from>
    <xdr:to>
      <xdr:col>64</xdr:col>
      <xdr:colOff>152400</xdr:colOff>
      <xdr:row>63</xdr:row>
      <xdr:rowOff>115116</xdr:rowOff>
    </xdr:to>
    <xdr:sp macro="" textlink="">
      <xdr:nvSpPr>
        <xdr:cNvPr id="353" name="楕円 352"/>
        <xdr:cNvSpPr/>
      </xdr:nvSpPr>
      <xdr:spPr>
        <a:xfrm>
          <a:off x="13462000" y="108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99893</xdr:rowOff>
    </xdr:from>
    <xdr:ext cx="762000" cy="259045"/>
    <xdr:sp macro="" textlink="">
      <xdr:nvSpPr>
        <xdr:cNvPr id="354" name="テキスト ボックス 353"/>
        <xdr:cNvSpPr txBox="1"/>
      </xdr:nvSpPr>
      <xdr:spPr>
        <a:xfrm>
          <a:off x="13131800" y="109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年度までは、旧町で実施した大規模事業に係る償還が終了したことによる公債費の減少により改善傾向にあったが、平成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年度以降は、合併以降に実施した大型事業に係る償還金の増額により悪化している。</a:t>
          </a:r>
        </a:p>
        <a:p>
          <a:r>
            <a:rPr kumimoji="1" lang="ja-JP" altLang="en-US" sz="1300">
              <a:latin typeface="ＭＳ Ｐゴシック" panose="020B0600070205080204" pitchFamily="50" charset="-128"/>
              <a:ea typeface="ＭＳ Ｐゴシック" panose="020B0600070205080204" pitchFamily="50" charset="-128"/>
            </a:rPr>
            <a:t>　今後も本庁舎等整備事業をはじめとする起債の償還や図書館整備事業等の大規模事業の借入が予定されているため、公債費の年度間の平準化や起債額の抑制を図っていく。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39188</xdr:rowOff>
    </xdr:from>
    <xdr:to>
      <xdr:col>81</xdr:col>
      <xdr:colOff>44450</xdr:colOff>
      <xdr:row>42</xdr:row>
      <xdr:rowOff>87449</xdr:rowOff>
    </xdr:to>
    <xdr:cxnSp macro="">
      <xdr:nvCxnSpPr>
        <xdr:cNvPr id="389" name="直線コネクタ 388"/>
        <xdr:cNvCxnSpPr/>
      </xdr:nvCxnSpPr>
      <xdr:spPr>
        <a:xfrm>
          <a:off x="16179800" y="7240088"/>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141696</xdr:rowOff>
    </xdr:from>
    <xdr:to>
      <xdr:col>77</xdr:col>
      <xdr:colOff>44450</xdr:colOff>
      <xdr:row>42</xdr:row>
      <xdr:rowOff>39188</xdr:rowOff>
    </xdr:to>
    <xdr:cxnSp macro="">
      <xdr:nvCxnSpPr>
        <xdr:cNvPr id="392" name="直線コネクタ 391"/>
        <xdr:cNvCxnSpPr/>
      </xdr:nvCxnSpPr>
      <xdr:spPr>
        <a:xfrm>
          <a:off x="15290800" y="7171146"/>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141696</xdr:rowOff>
    </xdr:to>
    <xdr:cxnSp macro="">
      <xdr:nvCxnSpPr>
        <xdr:cNvPr id="395" name="直線コネクタ 394"/>
        <xdr:cNvCxnSpPr/>
      </xdr:nvCxnSpPr>
      <xdr:spPr>
        <a:xfrm>
          <a:off x="14401800" y="712978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107224</xdr:rowOff>
    </xdr:to>
    <xdr:cxnSp macro="">
      <xdr:nvCxnSpPr>
        <xdr:cNvPr id="398" name="直線コネクタ 397"/>
        <xdr:cNvCxnSpPr/>
      </xdr:nvCxnSpPr>
      <xdr:spPr>
        <a:xfrm flipV="1">
          <a:off x="13512800" y="712978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36649</xdr:rowOff>
    </xdr:from>
    <xdr:to>
      <xdr:col>81</xdr:col>
      <xdr:colOff>95250</xdr:colOff>
      <xdr:row>42</xdr:row>
      <xdr:rowOff>138249</xdr:rowOff>
    </xdr:to>
    <xdr:sp macro="" textlink="">
      <xdr:nvSpPr>
        <xdr:cNvPr id="408" name="楕円 407"/>
        <xdr:cNvSpPr/>
      </xdr:nvSpPr>
      <xdr:spPr>
        <a:xfrm>
          <a:off x="169672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8726</xdr:rowOff>
    </xdr:from>
    <xdr:ext cx="762000" cy="259045"/>
    <xdr:sp macro="" textlink="">
      <xdr:nvSpPr>
        <xdr:cNvPr id="409" name="公債費負担の状況該当値テキスト"/>
        <xdr:cNvSpPr txBox="1"/>
      </xdr:nvSpPr>
      <xdr:spPr>
        <a:xfrm>
          <a:off x="17106900" y="72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159838</xdr:rowOff>
    </xdr:from>
    <xdr:to>
      <xdr:col>77</xdr:col>
      <xdr:colOff>95250</xdr:colOff>
      <xdr:row>42</xdr:row>
      <xdr:rowOff>89988</xdr:rowOff>
    </xdr:to>
    <xdr:sp macro="" textlink="">
      <xdr:nvSpPr>
        <xdr:cNvPr id="410" name="楕円 409"/>
        <xdr:cNvSpPr/>
      </xdr:nvSpPr>
      <xdr:spPr>
        <a:xfrm>
          <a:off x="161290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74765</xdr:rowOff>
    </xdr:from>
    <xdr:ext cx="736600" cy="259045"/>
    <xdr:sp macro="" textlink="">
      <xdr:nvSpPr>
        <xdr:cNvPr id="411" name="テキスト ボックス 410"/>
        <xdr:cNvSpPr txBox="1"/>
      </xdr:nvSpPr>
      <xdr:spPr>
        <a:xfrm>
          <a:off x="15798800" y="7275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90896</xdr:rowOff>
    </xdr:from>
    <xdr:to>
      <xdr:col>73</xdr:col>
      <xdr:colOff>44450</xdr:colOff>
      <xdr:row>42</xdr:row>
      <xdr:rowOff>21046</xdr:rowOff>
    </xdr:to>
    <xdr:sp macro="" textlink="">
      <xdr:nvSpPr>
        <xdr:cNvPr id="412" name="楕円 411"/>
        <xdr:cNvSpPr/>
      </xdr:nvSpPr>
      <xdr:spPr>
        <a:xfrm>
          <a:off x="15240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5823</xdr:rowOff>
    </xdr:from>
    <xdr:ext cx="762000" cy="259045"/>
    <xdr:sp macro="" textlink="">
      <xdr:nvSpPr>
        <xdr:cNvPr id="413" name="テキスト ボックス 412"/>
        <xdr:cNvSpPr txBox="1"/>
      </xdr:nvSpPr>
      <xdr:spPr>
        <a:xfrm>
          <a:off x="14909800" y="720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14" name="楕円 413"/>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15" name="テキスト ボックス 414"/>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56424</xdr:rowOff>
    </xdr:from>
    <xdr:to>
      <xdr:col>64</xdr:col>
      <xdr:colOff>152400</xdr:colOff>
      <xdr:row>41</xdr:row>
      <xdr:rowOff>158024</xdr:rowOff>
    </xdr:to>
    <xdr:sp macro="" textlink="">
      <xdr:nvSpPr>
        <xdr:cNvPr id="416" name="楕円 415"/>
        <xdr:cNvSpPr/>
      </xdr:nvSpPr>
      <xdr:spPr>
        <a:xfrm>
          <a:off x="13462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142801</xdr:rowOff>
    </xdr:from>
    <xdr:ext cx="762000" cy="259045"/>
    <xdr:sp macro="" textlink="">
      <xdr:nvSpPr>
        <xdr:cNvPr id="417" name="テキスト ボックス 416"/>
        <xdr:cNvSpPr txBox="1"/>
      </xdr:nvSpPr>
      <xdr:spPr>
        <a:xfrm>
          <a:off x="13131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本庁舎等整備事業等の起債借入により、地方債残高が大幅に増加したこと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から、将来負担額は増加となったが、有利な起債の活用等により基準財政需要額算入見込額が大きく増加したことから、将来負担比率は前年度よりも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ポイントマイナスとなった。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や立川総合支所改修整備事業等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の大規模事業が予定されていることから、事業の実施時期の見直しや事業費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や起債額の抑制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62840</xdr:rowOff>
    </xdr:from>
    <xdr:to>
      <xdr:col>81</xdr:col>
      <xdr:colOff>44450</xdr:colOff>
      <xdr:row>18</xdr:row>
      <xdr:rowOff>65735</xdr:rowOff>
    </xdr:to>
    <xdr:cxnSp macro="">
      <xdr:nvCxnSpPr>
        <xdr:cNvPr id="449" name="直線コネクタ 448"/>
        <xdr:cNvCxnSpPr/>
      </xdr:nvCxnSpPr>
      <xdr:spPr>
        <a:xfrm flipV="1">
          <a:off x="16179800" y="3148940"/>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43536</xdr:rowOff>
    </xdr:from>
    <xdr:to>
      <xdr:col>77</xdr:col>
      <xdr:colOff>44450</xdr:colOff>
      <xdr:row>18</xdr:row>
      <xdr:rowOff>65735</xdr:rowOff>
    </xdr:to>
    <xdr:cxnSp macro="">
      <xdr:nvCxnSpPr>
        <xdr:cNvPr id="452" name="直線コネクタ 451"/>
        <xdr:cNvCxnSpPr/>
      </xdr:nvCxnSpPr>
      <xdr:spPr>
        <a:xfrm>
          <a:off x="15290800" y="3129636"/>
          <a:ext cx="8890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43536</xdr:rowOff>
    </xdr:from>
    <xdr:to>
      <xdr:col>72</xdr:col>
      <xdr:colOff>203200</xdr:colOff>
      <xdr:row>18</xdr:row>
      <xdr:rowOff>131369</xdr:rowOff>
    </xdr:to>
    <xdr:cxnSp macro="">
      <xdr:nvCxnSpPr>
        <xdr:cNvPr id="455" name="直線コネクタ 454"/>
        <xdr:cNvCxnSpPr/>
      </xdr:nvCxnSpPr>
      <xdr:spPr>
        <a:xfrm flipV="1">
          <a:off x="14401800" y="3129636"/>
          <a:ext cx="8890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131369</xdr:rowOff>
    </xdr:from>
    <xdr:to>
      <xdr:col>68</xdr:col>
      <xdr:colOff>152400</xdr:colOff>
      <xdr:row>18</xdr:row>
      <xdr:rowOff>164186</xdr:rowOff>
    </xdr:to>
    <xdr:cxnSp macro="">
      <xdr:nvCxnSpPr>
        <xdr:cNvPr id="458" name="直線コネクタ 457"/>
        <xdr:cNvCxnSpPr/>
      </xdr:nvCxnSpPr>
      <xdr:spPr>
        <a:xfrm flipV="1">
          <a:off x="13512800" y="3217469"/>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12040</xdr:rowOff>
    </xdr:from>
    <xdr:to>
      <xdr:col>81</xdr:col>
      <xdr:colOff>95250</xdr:colOff>
      <xdr:row>18</xdr:row>
      <xdr:rowOff>113640</xdr:rowOff>
    </xdr:to>
    <xdr:sp macro="" textlink="">
      <xdr:nvSpPr>
        <xdr:cNvPr id="468" name="楕円 467"/>
        <xdr:cNvSpPr/>
      </xdr:nvSpPr>
      <xdr:spPr>
        <a:xfrm>
          <a:off x="16967200" y="30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155567</xdr:rowOff>
    </xdr:from>
    <xdr:ext cx="762000" cy="259045"/>
    <xdr:sp macro="" textlink="">
      <xdr:nvSpPr>
        <xdr:cNvPr id="469" name="将来負担の状況該当値テキスト"/>
        <xdr:cNvSpPr txBox="1"/>
      </xdr:nvSpPr>
      <xdr:spPr>
        <a:xfrm>
          <a:off x="17106900" y="30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14935</xdr:rowOff>
    </xdr:from>
    <xdr:to>
      <xdr:col>77</xdr:col>
      <xdr:colOff>95250</xdr:colOff>
      <xdr:row>18</xdr:row>
      <xdr:rowOff>116535</xdr:rowOff>
    </xdr:to>
    <xdr:sp macro="" textlink="">
      <xdr:nvSpPr>
        <xdr:cNvPr id="470" name="楕円 469"/>
        <xdr:cNvSpPr/>
      </xdr:nvSpPr>
      <xdr:spPr>
        <a:xfrm>
          <a:off x="16129000" y="31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101312</xdr:rowOff>
    </xdr:from>
    <xdr:ext cx="736600" cy="259045"/>
    <xdr:sp macro="" textlink="">
      <xdr:nvSpPr>
        <xdr:cNvPr id="471" name="テキスト ボックス 470"/>
        <xdr:cNvSpPr txBox="1"/>
      </xdr:nvSpPr>
      <xdr:spPr>
        <a:xfrm>
          <a:off x="15798800" y="318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164186</xdr:rowOff>
    </xdr:from>
    <xdr:to>
      <xdr:col>73</xdr:col>
      <xdr:colOff>44450</xdr:colOff>
      <xdr:row>18</xdr:row>
      <xdr:rowOff>94336</xdr:rowOff>
    </xdr:to>
    <xdr:sp macro="" textlink="">
      <xdr:nvSpPr>
        <xdr:cNvPr id="472" name="楕円 471"/>
        <xdr:cNvSpPr/>
      </xdr:nvSpPr>
      <xdr:spPr>
        <a:xfrm>
          <a:off x="15240000" y="30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79113</xdr:rowOff>
    </xdr:from>
    <xdr:ext cx="762000" cy="259045"/>
    <xdr:sp macro="" textlink="">
      <xdr:nvSpPr>
        <xdr:cNvPr id="473" name="テキスト ボックス 472"/>
        <xdr:cNvSpPr txBox="1"/>
      </xdr:nvSpPr>
      <xdr:spPr>
        <a:xfrm>
          <a:off x="14909800" y="31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80569</xdr:rowOff>
    </xdr:from>
    <xdr:to>
      <xdr:col>68</xdr:col>
      <xdr:colOff>203200</xdr:colOff>
      <xdr:row>19</xdr:row>
      <xdr:rowOff>10719</xdr:rowOff>
    </xdr:to>
    <xdr:sp macro="" textlink="">
      <xdr:nvSpPr>
        <xdr:cNvPr id="474" name="楕円 473"/>
        <xdr:cNvSpPr/>
      </xdr:nvSpPr>
      <xdr:spPr>
        <a:xfrm>
          <a:off x="14351000" y="316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166946</xdr:rowOff>
    </xdr:from>
    <xdr:ext cx="762000" cy="259045"/>
    <xdr:sp macro="" textlink="">
      <xdr:nvSpPr>
        <xdr:cNvPr id="475" name="テキスト ボックス 474"/>
        <xdr:cNvSpPr txBox="1"/>
      </xdr:nvSpPr>
      <xdr:spPr>
        <a:xfrm>
          <a:off x="14020800" y="325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113386</xdr:rowOff>
    </xdr:from>
    <xdr:to>
      <xdr:col>64</xdr:col>
      <xdr:colOff>152400</xdr:colOff>
      <xdr:row>19</xdr:row>
      <xdr:rowOff>43535</xdr:rowOff>
    </xdr:to>
    <xdr:sp macro="" textlink="">
      <xdr:nvSpPr>
        <xdr:cNvPr id="476" name="楕円 475"/>
        <xdr:cNvSpPr/>
      </xdr:nvSpPr>
      <xdr:spPr>
        <a:xfrm>
          <a:off x="13462000" y="31994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28313</xdr:rowOff>
    </xdr:from>
    <xdr:ext cx="762000" cy="259045"/>
    <xdr:sp macro="" textlink="">
      <xdr:nvSpPr>
        <xdr:cNvPr id="477" name="テキスト ボックス 476"/>
        <xdr:cNvSpPr txBox="1"/>
      </xdr:nvSpPr>
      <xdr:spPr>
        <a:xfrm>
          <a:off x="13131800" y="328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20,996
20,861
249.17
14,382,656
13,469,088
896,501
7,171,900
16,301,633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ポイント増加しているが、一般職非常勤職員の新たな配置等が要因と考えられる。近年はほぼ同程度で推移している状況だが、類似団体内平均値より上回っている。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職員定員適正化計画に基づく取組や職員年齢構成の平準化、指定管理への移行など引き続き行政改革に取組み、町民サービスの質の維持・向上を図りながら、適正化に努める。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37</xdr:row>
      <xdr:rowOff>146050</xdr:rowOff>
    </xdr:to>
    <xdr:cxnSp macro="">
      <xdr:nvCxnSpPr>
        <xdr:cNvPr id="66" name="直線コネクタ 65"/>
        <xdr:cNvCxnSpPr/>
      </xdr:nvCxnSpPr>
      <xdr:spPr>
        <a:xfrm>
          <a:off x="3987800" y="6474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37</xdr:row>
      <xdr:rowOff>130810</xdr:rowOff>
    </xdr:to>
    <xdr:cxnSp macro="">
      <xdr:nvCxnSpPr>
        <xdr:cNvPr id="69" name="直線コネクタ 68"/>
        <xdr:cNvCxnSpPr/>
      </xdr:nvCxnSpPr>
      <xdr:spPr>
        <a:xfrm>
          <a:off x="3098800" y="646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37</xdr:row>
      <xdr:rowOff>123190</xdr:rowOff>
    </xdr:to>
    <xdr:cxnSp macro="">
      <xdr:nvCxnSpPr>
        <xdr:cNvPr id="72" name="直線コネクタ 71"/>
        <xdr:cNvCxnSpPr/>
      </xdr:nvCxnSpPr>
      <xdr:spPr>
        <a:xfrm>
          <a:off x="2209800" y="642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146050</xdr:rowOff>
    </xdr:to>
    <xdr:cxnSp macro="">
      <xdr:nvCxnSpPr>
        <xdr:cNvPr id="75" name="直線コネクタ 74"/>
        <xdr:cNvCxnSpPr/>
      </xdr:nvCxnSpPr>
      <xdr:spPr>
        <a:xfrm flipV="1">
          <a:off x="1320800" y="6421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ポイント増加している。物件費全体としては減額となったが、文化施設の指定管理委託料の増額や消費税率の引き上げによる影響等により経常的な支出が増加したことが要因と考えられる。　類似団体よりは下回っているものの、上昇傾向にあることから、業務の見直し等更なる行財政改革の推進を図りながら削減に努める。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96520</xdr:rowOff>
    </xdr:from>
    <xdr:to>
      <xdr:col>82</xdr:col>
      <xdr:colOff>107950</xdr:colOff>
      <xdr:row>14</xdr:row>
      <xdr:rowOff>119380</xdr:rowOff>
    </xdr:to>
    <xdr:cxnSp macro="">
      <xdr:nvCxnSpPr>
        <xdr:cNvPr id="127" name="直線コネクタ 126"/>
        <xdr:cNvCxnSpPr/>
      </xdr:nvCxnSpPr>
      <xdr:spPr>
        <a:xfrm>
          <a:off x="15671800" y="2496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96520</xdr:rowOff>
    </xdr:from>
    <xdr:to>
      <xdr:col>78</xdr:col>
      <xdr:colOff>69850</xdr:colOff>
      <xdr:row>14</xdr:row>
      <xdr:rowOff>119380</xdr:rowOff>
    </xdr:to>
    <xdr:cxnSp macro="">
      <xdr:nvCxnSpPr>
        <xdr:cNvPr id="130" name="直線コネクタ 129"/>
        <xdr:cNvCxnSpPr/>
      </xdr:nvCxnSpPr>
      <xdr:spPr>
        <a:xfrm flipV="1">
          <a:off x="14782800" y="249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73660</xdr:rowOff>
    </xdr:from>
    <xdr:to>
      <xdr:col>73</xdr:col>
      <xdr:colOff>180975</xdr:colOff>
      <xdr:row>14</xdr:row>
      <xdr:rowOff>119380</xdr:rowOff>
    </xdr:to>
    <xdr:cxnSp macro="">
      <xdr:nvCxnSpPr>
        <xdr:cNvPr id="133" name="直線コネクタ 132"/>
        <xdr:cNvCxnSpPr/>
      </xdr:nvCxnSpPr>
      <xdr:spPr>
        <a:xfrm>
          <a:off x="13893800" y="2473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123190</xdr:rowOff>
    </xdr:from>
    <xdr:to>
      <xdr:col>69</xdr:col>
      <xdr:colOff>92075</xdr:colOff>
      <xdr:row>14</xdr:row>
      <xdr:rowOff>73660</xdr:rowOff>
    </xdr:to>
    <xdr:cxnSp macro="">
      <xdr:nvCxnSpPr>
        <xdr:cNvPr id="136" name="直線コネクタ 135"/>
        <xdr:cNvCxnSpPr/>
      </xdr:nvCxnSpPr>
      <xdr:spPr>
        <a:xfrm>
          <a:off x="13004800" y="2352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68580</xdr:rowOff>
    </xdr:from>
    <xdr:to>
      <xdr:col>82</xdr:col>
      <xdr:colOff>158750</xdr:colOff>
      <xdr:row>14</xdr:row>
      <xdr:rowOff>170180</xdr:rowOff>
    </xdr:to>
    <xdr:sp macro="" textlink="">
      <xdr:nvSpPr>
        <xdr:cNvPr id="146" name="楕円 145"/>
        <xdr:cNvSpPr/>
      </xdr:nvSpPr>
      <xdr:spPr>
        <a:xfrm>
          <a:off x="164592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85107</xdr:rowOff>
    </xdr:from>
    <xdr:ext cx="762000" cy="259045"/>
    <xdr:sp macro="" textlink="">
      <xdr:nvSpPr>
        <xdr:cNvPr id="147" name="物件費該当値テキスト"/>
        <xdr:cNvSpPr txBox="1"/>
      </xdr:nvSpPr>
      <xdr:spPr>
        <a:xfrm>
          <a:off x="165989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45720</xdr:rowOff>
    </xdr:from>
    <xdr:to>
      <xdr:col>78</xdr:col>
      <xdr:colOff>120650</xdr:colOff>
      <xdr:row>14</xdr:row>
      <xdr:rowOff>147320</xdr:rowOff>
    </xdr:to>
    <xdr:sp macro="" textlink="">
      <xdr:nvSpPr>
        <xdr:cNvPr id="148" name="楕円 147"/>
        <xdr:cNvSpPr/>
      </xdr:nvSpPr>
      <xdr:spPr>
        <a:xfrm>
          <a:off x="15621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157497</xdr:rowOff>
    </xdr:from>
    <xdr:ext cx="736600" cy="259045"/>
    <xdr:sp macro="" textlink="">
      <xdr:nvSpPr>
        <xdr:cNvPr id="149" name="テキスト ボックス 148"/>
        <xdr:cNvSpPr txBox="1"/>
      </xdr:nvSpPr>
      <xdr:spPr>
        <a:xfrm>
          <a:off x="15290800" y="221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68580</xdr:rowOff>
    </xdr:from>
    <xdr:to>
      <xdr:col>74</xdr:col>
      <xdr:colOff>31750</xdr:colOff>
      <xdr:row>14</xdr:row>
      <xdr:rowOff>170180</xdr:rowOff>
    </xdr:to>
    <xdr:sp macro="" textlink="">
      <xdr:nvSpPr>
        <xdr:cNvPr id="150" name="楕円 149"/>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8907</xdr:rowOff>
    </xdr:from>
    <xdr:ext cx="762000" cy="259045"/>
    <xdr:sp macro="" textlink="">
      <xdr:nvSpPr>
        <xdr:cNvPr id="151" name="テキスト ボックス 150"/>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22860</xdr:rowOff>
    </xdr:from>
    <xdr:to>
      <xdr:col>69</xdr:col>
      <xdr:colOff>142875</xdr:colOff>
      <xdr:row>14</xdr:row>
      <xdr:rowOff>124460</xdr:rowOff>
    </xdr:to>
    <xdr:sp macro="" textlink="">
      <xdr:nvSpPr>
        <xdr:cNvPr id="152" name="楕円 151"/>
        <xdr:cNvSpPr/>
      </xdr:nvSpPr>
      <xdr:spPr>
        <a:xfrm>
          <a:off x="13843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134637</xdr:rowOff>
    </xdr:from>
    <xdr:ext cx="762000" cy="259045"/>
    <xdr:sp macro="" textlink="">
      <xdr:nvSpPr>
        <xdr:cNvPr id="153" name="テキスト ボックス 152"/>
        <xdr:cNvSpPr txBox="1"/>
      </xdr:nvSpPr>
      <xdr:spPr>
        <a:xfrm>
          <a:off x="13512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72390</xdr:rowOff>
    </xdr:from>
    <xdr:to>
      <xdr:col>65</xdr:col>
      <xdr:colOff>53975</xdr:colOff>
      <xdr:row>14</xdr:row>
      <xdr:rowOff>2540</xdr:rowOff>
    </xdr:to>
    <xdr:sp macro="" textlink="">
      <xdr:nvSpPr>
        <xdr:cNvPr id="154" name="楕円 153"/>
        <xdr:cNvSpPr/>
      </xdr:nvSpPr>
      <xdr:spPr>
        <a:xfrm>
          <a:off x="12954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12717</xdr:rowOff>
    </xdr:from>
    <xdr:ext cx="762000" cy="259045"/>
    <xdr:sp macro="" textlink="">
      <xdr:nvSpPr>
        <xdr:cNvPr id="155" name="テキスト ボックス 154"/>
        <xdr:cNvSpPr txBox="1"/>
      </xdr:nvSpPr>
      <xdr:spPr>
        <a:xfrm>
          <a:off x="12623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ポイント減少しているが、児童手当給付金の減額、老人福祉施設入所保護措置費の減額が要因と考えられる。</a:t>
          </a:r>
        </a:p>
        <a:p>
          <a:r>
            <a:rPr kumimoji="1" lang="ja-JP" altLang="en-US" sz="1300">
              <a:latin typeface="ＭＳ Ｐゴシック" panose="020B0600070205080204" pitchFamily="50" charset="-128"/>
              <a:ea typeface="ＭＳ Ｐゴシック" panose="020B0600070205080204" pitchFamily="50" charset="-128"/>
            </a:rPr>
            <a:t>　類似団体と比すると低い状況にあるが、全国的に扶助費の自然増が大きな課題となっている。今後も扶助費は上昇傾向にあると見据え、改善につながるよう住民ニーズを的確に把握し、適正な執行に努める。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94343</xdr:rowOff>
    </xdr:to>
    <xdr:cxnSp macro="">
      <xdr:nvCxnSpPr>
        <xdr:cNvPr id="190" name="直線コネクタ 189"/>
        <xdr:cNvCxnSpPr/>
      </xdr:nvCxnSpPr>
      <xdr:spPr>
        <a:xfrm flipV="1">
          <a:off x="3987800" y="93363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127000</xdr:rowOff>
    </xdr:to>
    <xdr:cxnSp macro="">
      <xdr:nvCxnSpPr>
        <xdr:cNvPr id="193" name="直線コネクタ 192"/>
        <xdr:cNvCxnSpPr/>
      </xdr:nvCxnSpPr>
      <xdr:spPr>
        <a:xfrm flipV="1">
          <a:off x="3098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127000</xdr:rowOff>
    </xdr:to>
    <xdr:cxnSp macro="">
      <xdr:nvCxnSpPr>
        <xdr:cNvPr id="196" name="直線コネクタ 195"/>
        <xdr:cNvCxnSpPr/>
      </xdr:nvCxnSpPr>
      <xdr:spPr>
        <a:xfrm>
          <a:off x="2209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54</xdr:row>
      <xdr:rowOff>94343</xdr:rowOff>
    </xdr:to>
    <xdr:cxnSp macro="">
      <xdr:nvCxnSpPr>
        <xdr:cNvPr id="199" name="直線コネクタ 198"/>
        <xdr:cNvCxnSpPr/>
      </xdr:nvCxnSpPr>
      <xdr:spPr>
        <a:xfrm>
          <a:off x="1320800" y="9303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9" name="楕円 208"/>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10"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11" name="楕円 210"/>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2" name="テキスト ボックス 211"/>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3" name="楕円 212"/>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4" name="テキスト ボックス 213"/>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5" name="楕円 214"/>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6" name="テキスト ボックス 215"/>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17" name="楕円 216"/>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18" name="テキスト ボックス 217"/>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年度より</a:t>
          </a:r>
          <a:r>
            <a:rPr kumimoji="1" lang="en-US" altLang="ja-JP" sz="1250">
              <a:latin typeface="ＭＳ Ｐゴシック" panose="020B0600070205080204" pitchFamily="50" charset="-128"/>
              <a:ea typeface="ＭＳ Ｐゴシック" panose="020B0600070205080204" pitchFamily="50" charset="-128"/>
            </a:rPr>
            <a:t>9.9</a:t>
          </a:r>
          <a:r>
            <a:rPr kumimoji="1" lang="ja-JP" altLang="en-US" sz="1250">
              <a:latin typeface="ＭＳ Ｐゴシック" panose="020B0600070205080204" pitchFamily="50" charset="-128"/>
              <a:ea typeface="ＭＳ Ｐゴシック" panose="020B0600070205080204" pitchFamily="50" charset="-128"/>
            </a:rPr>
            <a:t>ポイント減少し、類似団体内平均値を下回る結果となった。下水道事業と農業集落排水事業の公営企業法適用により、繰出金から補助費等への支出となったことが要因となっている。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類似団体内平均値よりは下回っているが、今後は、老朽化した施設に係る維持補修費も増加していくと考えられる。公共施設等総合管理計画や個別施設計画に基づき、施設修繕の平準化を図っていく。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60</xdr:row>
      <xdr:rowOff>134620</xdr:rowOff>
    </xdr:to>
    <xdr:cxnSp macro="">
      <xdr:nvCxnSpPr>
        <xdr:cNvPr id="251" name="直線コネクタ 250"/>
        <xdr:cNvCxnSpPr/>
      </xdr:nvCxnSpPr>
      <xdr:spPr>
        <a:xfrm flipV="1">
          <a:off x="15671800" y="9667240"/>
          <a:ext cx="838200" cy="7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60</xdr:row>
      <xdr:rowOff>134620</xdr:rowOff>
    </xdr:to>
    <xdr:cxnSp macro="">
      <xdr:nvCxnSpPr>
        <xdr:cNvPr id="254" name="直線コネクタ 253"/>
        <xdr:cNvCxnSpPr/>
      </xdr:nvCxnSpPr>
      <xdr:spPr>
        <a:xfrm>
          <a:off x="14782800" y="1041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127000</xdr:rowOff>
    </xdr:from>
    <xdr:to>
      <xdr:col>73</xdr:col>
      <xdr:colOff>180975</xdr:colOff>
      <xdr:row>60</xdr:row>
      <xdr:rowOff>134620</xdr:rowOff>
    </xdr:to>
    <xdr:cxnSp macro="">
      <xdr:nvCxnSpPr>
        <xdr:cNvPr id="257" name="直線コネクタ 256"/>
        <xdr:cNvCxnSpPr/>
      </xdr:nvCxnSpPr>
      <xdr:spPr>
        <a:xfrm flipV="1">
          <a:off x="13893800" y="1041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111760</xdr:rowOff>
    </xdr:from>
    <xdr:to>
      <xdr:col>69</xdr:col>
      <xdr:colOff>92075</xdr:colOff>
      <xdr:row>60</xdr:row>
      <xdr:rowOff>134620</xdr:rowOff>
    </xdr:to>
    <xdr:cxnSp macro="">
      <xdr:nvCxnSpPr>
        <xdr:cNvPr id="260" name="直線コネクタ 259"/>
        <xdr:cNvCxnSpPr/>
      </xdr:nvCxnSpPr>
      <xdr:spPr>
        <a:xfrm>
          <a:off x="13004800" y="10398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70" name="楕円 269"/>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71"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83820</xdr:rowOff>
    </xdr:from>
    <xdr:to>
      <xdr:col>78</xdr:col>
      <xdr:colOff>120650</xdr:colOff>
      <xdr:row>61</xdr:row>
      <xdr:rowOff>13970</xdr:rowOff>
    </xdr:to>
    <xdr:sp macro="" textlink="">
      <xdr:nvSpPr>
        <xdr:cNvPr id="272" name="楕円 271"/>
        <xdr:cNvSpPr/>
      </xdr:nvSpPr>
      <xdr:spPr>
        <a:xfrm>
          <a:off x="15621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170197</xdr:rowOff>
    </xdr:from>
    <xdr:ext cx="736600" cy="259045"/>
    <xdr:sp macro="" textlink="">
      <xdr:nvSpPr>
        <xdr:cNvPr id="273" name="テキスト ボックス 272"/>
        <xdr:cNvSpPr txBox="1"/>
      </xdr:nvSpPr>
      <xdr:spPr>
        <a:xfrm>
          <a:off x="15290800" y="1045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74" name="楕円 273"/>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75" name="テキスト ボックス 274"/>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83820</xdr:rowOff>
    </xdr:from>
    <xdr:to>
      <xdr:col>69</xdr:col>
      <xdr:colOff>142875</xdr:colOff>
      <xdr:row>61</xdr:row>
      <xdr:rowOff>13970</xdr:rowOff>
    </xdr:to>
    <xdr:sp macro="" textlink="">
      <xdr:nvSpPr>
        <xdr:cNvPr id="276" name="楕円 275"/>
        <xdr:cNvSpPr/>
      </xdr:nvSpPr>
      <xdr:spPr>
        <a:xfrm>
          <a:off x="13843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170197</xdr:rowOff>
    </xdr:from>
    <xdr:ext cx="762000" cy="259045"/>
    <xdr:sp macro="" textlink="">
      <xdr:nvSpPr>
        <xdr:cNvPr id="277" name="テキスト ボックス 276"/>
        <xdr:cNvSpPr txBox="1"/>
      </xdr:nvSpPr>
      <xdr:spPr>
        <a:xfrm>
          <a:off x="13512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60960</xdr:rowOff>
    </xdr:from>
    <xdr:to>
      <xdr:col>65</xdr:col>
      <xdr:colOff>53975</xdr:colOff>
      <xdr:row>60</xdr:row>
      <xdr:rowOff>162560</xdr:rowOff>
    </xdr:to>
    <xdr:sp macro="" textlink="">
      <xdr:nvSpPr>
        <xdr:cNvPr id="278" name="楕円 277"/>
        <xdr:cNvSpPr/>
      </xdr:nvSpPr>
      <xdr:spPr>
        <a:xfrm>
          <a:off x="12954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147337</xdr:rowOff>
    </xdr:from>
    <xdr:ext cx="762000" cy="259045"/>
    <xdr:sp macro="" textlink="">
      <xdr:nvSpPr>
        <xdr:cNvPr id="279" name="テキスト ボックス 278"/>
        <xdr:cNvSpPr txBox="1"/>
      </xdr:nvSpPr>
      <xdr:spPr>
        <a:xfrm>
          <a:off x="12623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年度より</a:t>
          </a:r>
          <a:r>
            <a:rPr kumimoji="1" lang="en-US" altLang="ja-JP" sz="1250">
              <a:latin typeface="ＭＳ Ｐゴシック" panose="020B0600070205080204" pitchFamily="50" charset="-128"/>
              <a:ea typeface="ＭＳ Ｐゴシック" panose="020B0600070205080204" pitchFamily="50" charset="-128"/>
            </a:rPr>
            <a:t>9.4</a:t>
          </a:r>
          <a:r>
            <a:rPr kumimoji="1" lang="ja-JP" altLang="en-US" sz="1250">
              <a:latin typeface="ＭＳ Ｐゴシック" panose="020B0600070205080204" pitchFamily="50" charset="-128"/>
              <a:ea typeface="ＭＳ Ｐゴシック" panose="020B0600070205080204" pitchFamily="50" charset="-128"/>
            </a:rPr>
            <a:t>ポイント増加している。下水道事業と農業集落排水事業の公営企業法適用により、これまでの繰出金から補助費等への支出となったことから大きく増加し、類似団体よりも上回る結果となった。</a:t>
          </a:r>
        </a:p>
        <a:p>
          <a:r>
            <a:rPr kumimoji="1" lang="ja-JP" altLang="en-US" sz="1250">
              <a:latin typeface="ＭＳ Ｐゴシック" panose="020B0600070205080204" pitchFamily="50" charset="-128"/>
              <a:ea typeface="ＭＳ Ｐゴシック" panose="020B0600070205080204" pitchFamily="50" charset="-128"/>
            </a:rPr>
            <a:t>　他会計への補助金については、基準を明確にし、受益者負担の適正化を図る。また、補助金交付団体の運営・事業実施状況から補助金が適正に活用されているか、決算状況などから補助金額は適切かなど、補助費等の適正な執行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38</xdr:row>
      <xdr:rowOff>17272</xdr:rowOff>
    </xdr:to>
    <xdr:cxnSp macro="">
      <xdr:nvCxnSpPr>
        <xdr:cNvPr id="309" name="直線コネクタ 308"/>
        <xdr:cNvCxnSpPr/>
      </xdr:nvCxnSpPr>
      <xdr:spPr>
        <a:xfrm>
          <a:off x="15671800" y="6102604"/>
          <a:ext cx="8382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35</xdr:row>
      <xdr:rowOff>101854</xdr:rowOff>
    </xdr:to>
    <xdr:cxnSp macro="">
      <xdr:nvCxnSpPr>
        <xdr:cNvPr id="312" name="直線コネクタ 311"/>
        <xdr:cNvCxnSpPr/>
      </xdr:nvCxnSpPr>
      <xdr:spPr>
        <a:xfrm>
          <a:off x="14782800" y="6088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97282</xdr:rowOff>
    </xdr:to>
    <xdr:cxnSp macro="">
      <xdr:nvCxnSpPr>
        <xdr:cNvPr id="315" name="直線コネクタ 314"/>
        <xdr:cNvCxnSpPr/>
      </xdr:nvCxnSpPr>
      <xdr:spPr>
        <a:xfrm flipV="1">
          <a:off x="13893800" y="6088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97282</xdr:rowOff>
    </xdr:to>
    <xdr:cxnSp macro="">
      <xdr:nvCxnSpPr>
        <xdr:cNvPr id="318" name="直線コネクタ 317"/>
        <xdr:cNvCxnSpPr/>
      </xdr:nvCxnSpPr>
      <xdr:spPr>
        <a:xfrm>
          <a:off x="13004800" y="6098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8" name="楕円 327"/>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9"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30" name="楕円 329"/>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31" name="テキスト ボックス 330"/>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32" name="楕円 331"/>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33" name="テキスト ボックス 332"/>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34" name="楕円 333"/>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35" name="テキスト ボックス 334"/>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36" name="楕円 335"/>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37" name="テキスト ボックス 336"/>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年度より</a:t>
          </a:r>
          <a:r>
            <a:rPr kumimoji="1" lang="en-US" altLang="ja-JP" sz="1250">
              <a:latin typeface="ＭＳ Ｐゴシック" panose="020B0600070205080204" pitchFamily="50" charset="-128"/>
              <a:ea typeface="ＭＳ Ｐゴシック" panose="020B0600070205080204" pitchFamily="50" charset="-128"/>
            </a:rPr>
            <a:t>0.8</a:t>
          </a:r>
          <a:r>
            <a:rPr kumimoji="1" lang="ja-JP" altLang="en-US" sz="1250">
              <a:latin typeface="ＭＳ Ｐゴシック" panose="020B0600070205080204" pitchFamily="50" charset="-128"/>
              <a:ea typeface="ＭＳ Ｐゴシック" panose="020B0600070205080204" pitchFamily="50" charset="-128"/>
            </a:rPr>
            <a:t>ポイント増加し、類似団体内中最下位となっている。平成</a:t>
          </a:r>
          <a:r>
            <a:rPr kumimoji="1" lang="en-US" altLang="ja-JP" sz="1250">
              <a:latin typeface="ＭＳ Ｐゴシック" panose="020B0600070205080204" pitchFamily="50" charset="-128"/>
              <a:ea typeface="ＭＳ Ｐゴシック" panose="020B0600070205080204" pitchFamily="50" charset="-128"/>
            </a:rPr>
            <a:t>27</a:t>
          </a:r>
          <a:r>
            <a:rPr kumimoji="1" lang="ja-JP" altLang="en-US" sz="1250">
              <a:latin typeface="ＭＳ Ｐゴシック" panose="020B0600070205080204" pitchFamily="50" charset="-128"/>
              <a:ea typeface="ＭＳ Ｐゴシック" panose="020B0600070205080204" pitchFamily="50" charset="-128"/>
            </a:rPr>
            <a:t>年度に借入を行った事業や平成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年度に借入を行った大規模事業の元金償還開始によるものと考えられる。</a:t>
          </a:r>
        </a:p>
        <a:p>
          <a:r>
            <a:rPr kumimoji="1" lang="ja-JP" altLang="en-US" sz="1250">
              <a:latin typeface="ＭＳ Ｐゴシック" panose="020B0600070205080204" pitchFamily="50" charset="-128"/>
              <a:ea typeface="ＭＳ Ｐゴシック" panose="020B0600070205080204" pitchFamily="50" charset="-128"/>
            </a:rPr>
            <a:t>　今後も本庁舎等整備事業をはじめとする起債の償還や図書館整備事業等の大規模事業の借入が予定されているため、新規事業の抑制、地方債以外の財源の確保等、公債費の抑制を図っていく。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79</xdr:row>
      <xdr:rowOff>106426</xdr:rowOff>
    </xdr:to>
    <xdr:cxnSp macro="">
      <xdr:nvCxnSpPr>
        <xdr:cNvPr id="367" name="直線コネクタ 366"/>
        <xdr:cNvCxnSpPr/>
      </xdr:nvCxnSpPr>
      <xdr:spPr>
        <a:xfrm>
          <a:off x="3987800" y="136144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159004</xdr:rowOff>
    </xdr:from>
    <xdr:to>
      <xdr:col>19</xdr:col>
      <xdr:colOff>187325</xdr:colOff>
      <xdr:row>79</xdr:row>
      <xdr:rowOff>69850</xdr:rowOff>
    </xdr:to>
    <xdr:cxnSp macro="">
      <xdr:nvCxnSpPr>
        <xdr:cNvPr id="370" name="直線コネクタ 369"/>
        <xdr:cNvCxnSpPr/>
      </xdr:nvCxnSpPr>
      <xdr:spPr>
        <a:xfrm>
          <a:off x="3098800" y="135321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26415</xdr:rowOff>
    </xdr:from>
    <xdr:to>
      <xdr:col>15</xdr:col>
      <xdr:colOff>98425</xdr:colOff>
      <xdr:row>78</xdr:row>
      <xdr:rowOff>159004</xdr:rowOff>
    </xdr:to>
    <xdr:cxnSp macro="">
      <xdr:nvCxnSpPr>
        <xdr:cNvPr id="373" name="直線コネクタ 372"/>
        <xdr:cNvCxnSpPr/>
      </xdr:nvCxnSpPr>
      <xdr:spPr>
        <a:xfrm>
          <a:off x="2209800" y="13399515"/>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97282</xdr:rowOff>
    </xdr:from>
    <xdr:to>
      <xdr:col>11</xdr:col>
      <xdr:colOff>9525</xdr:colOff>
      <xdr:row>78</xdr:row>
      <xdr:rowOff>26415</xdr:rowOff>
    </xdr:to>
    <xdr:cxnSp macro="">
      <xdr:nvCxnSpPr>
        <xdr:cNvPr id="376" name="直線コネクタ 375"/>
        <xdr:cNvCxnSpPr/>
      </xdr:nvCxnSpPr>
      <xdr:spPr>
        <a:xfrm>
          <a:off x="1320800" y="132989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55626</xdr:rowOff>
    </xdr:from>
    <xdr:to>
      <xdr:col>24</xdr:col>
      <xdr:colOff>76200</xdr:colOff>
      <xdr:row>79</xdr:row>
      <xdr:rowOff>157226</xdr:rowOff>
    </xdr:to>
    <xdr:sp macro="" textlink="">
      <xdr:nvSpPr>
        <xdr:cNvPr id="386" name="楕円 385"/>
        <xdr:cNvSpPr/>
      </xdr:nvSpPr>
      <xdr:spPr>
        <a:xfrm>
          <a:off x="4775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135653</xdr:rowOff>
    </xdr:from>
    <xdr:ext cx="762000" cy="259045"/>
    <xdr:sp macro="" textlink="">
      <xdr:nvSpPr>
        <xdr:cNvPr id="387" name="公債費該当値テキスト"/>
        <xdr:cNvSpPr txBox="1"/>
      </xdr:nvSpPr>
      <xdr:spPr>
        <a:xfrm>
          <a:off x="4914900" y="1350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88" name="楕円 387"/>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89" name="テキスト ボックス 388"/>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108204</xdr:rowOff>
    </xdr:from>
    <xdr:to>
      <xdr:col>15</xdr:col>
      <xdr:colOff>149225</xdr:colOff>
      <xdr:row>79</xdr:row>
      <xdr:rowOff>38354</xdr:rowOff>
    </xdr:to>
    <xdr:sp macro="" textlink="">
      <xdr:nvSpPr>
        <xdr:cNvPr id="390" name="楕円 389"/>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23131</xdr:rowOff>
    </xdr:from>
    <xdr:ext cx="762000" cy="259045"/>
    <xdr:sp macro="" textlink="">
      <xdr:nvSpPr>
        <xdr:cNvPr id="391" name="テキスト ボックス 390"/>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92" name="楕円 391"/>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93" name="テキスト ボックス 392"/>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94" name="楕円 393"/>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95" name="テキスト ボックス 394"/>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文化施設の指定管理委託料の増等による物件費の比率の増加や一般職非常勤職員の新たな配置による人件費の比率の増加はあったが、少雪による除排雪対策費の大幅な減額により維持補修費の比率が減少し、公債費以外の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類似団体とほぼ同規模ではあるが、改善に向けて、事業の平準化や事業費の抑制を図り、財政の健全化に努める。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120142</xdr:rowOff>
    </xdr:from>
    <xdr:to>
      <xdr:col>82</xdr:col>
      <xdr:colOff>107950</xdr:colOff>
      <xdr:row>77</xdr:row>
      <xdr:rowOff>124713</xdr:rowOff>
    </xdr:to>
    <xdr:cxnSp macro="">
      <xdr:nvCxnSpPr>
        <xdr:cNvPr id="426" name="直線コネクタ 425"/>
        <xdr:cNvCxnSpPr/>
      </xdr:nvCxnSpPr>
      <xdr:spPr>
        <a:xfrm flipV="1">
          <a:off x="15671800" y="133217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77</xdr:row>
      <xdr:rowOff>124713</xdr:rowOff>
    </xdr:to>
    <xdr:cxnSp macro="">
      <xdr:nvCxnSpPr>
        <xdr:cNvPr id="429" name="直線コネクタ 428"/>
        <xdr:cNvCxnSpPr/>
      </xdr:nvCxnSpPr>
      <xdr:spPr>
        <a:xfrm>
          <a:off x="14782800" y="13326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124713</xdr:rowOff>
    </xdr:to>
    <xdr:cxnSp macro="">
      <xdr:nvCxnSpPr>
        <xdr:cNvPr id="432" name="直線コネクタ 431"/>
        <xdr:cNvCxnSpPr/>
      </xdr:nvCxnSpPr>
      <xdr:spPr>
        <a:xfrm>
          <a:off x="13893800" y="132760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74422</xdr:rowOff>
    </xdr:to>
    <xdr:cxnSp macro="">
      <xdr:nvCxnSpPr>
        <xdr:cNvPr id="435" name="直線コネクタ 434"/>
        <xdr:cNvCxnSpPr/>
      </xdr:nvCxnSpPr>
      <xdr:spPr>
        <a:xfrm>
          <a:off x="13004800" y="132166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5" name="楕円 444"/>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41419</xdr:rowOff>
    </xdr:from>
    <xdr:ext cx="762000" cy="259045"/>
    <xdr:sp macro="" textlink="">
      <xdr:nvSpPr>
        <xdr:cNvPr id="446" name="公債費以外該当値テキスト"/>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73913</xdr:rowOff>
    </xdr:from>
    <xdr:to>
      <xdr:col>78</xdr:col>
      <xdr:colOff>120650</xdr:colOff>
      <xdr:row>78</xdr:row>
      <xdr:rowOff>4063</xdr:rowOff>
    </xdr:to>
    <xdr:sp macro="" textlink="">
      <xdr:nvSpPr>
        <xdr:cNvPr id="447" name="楕円 446"/>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48" name="テキスト ボックス 447"/>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49" name="楕円 448"/>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50" name="テキスト ボックス 449"/>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1" name="楕円 450"/>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109999</xdr:rowOff>
    </xdr:from>
    <xdr:ext cx="762000" cy="259045"/>
    <xdr:sp macro="" textlink="">
      <xdr:nvSpPr>
        <xdr:cNvPr id="452" name="テキスト ボックス 451"/>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3" name="楕円 452"/>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54" name="テキスト ボックス 453"/>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134473</xdr:rowOff>
    </xdr:from>
    <xdr:to>
      <xdr:col>29</xdr:col>
      <xdr:colOff>127000</xdr:colOff>
      <xdr:row>14</xdr:row>
      <xdr:rowOff>11829</xdr:rowOff>
    </xdr:to>
    <xdr:cxnSp macro="">
      <xdr:nvCxnSpPr>
        <xdr:cNvPr id="52" name="直線コネクタ 51"/>
        <xdr:cNvCxnSpPr/>
      </xdr:nvCxnSpPr>
      <xdr:spPr bwMode="auto">
        <a:xfrm flipV="1">
          <a:off x="5003800" y="2410948"/>
          <a:ext cx="647700" cy="48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11829</xdr:rowOff>
    </xdr:from>
    <xdr:to>
      <xdr:col>26</xdr:col>
      <xdr:colOff>50800</xdr:colOff>
      <xdr:row>14</xdr:row>
      <xdr:rowOff>70383</xdr:rowOff>
    </xdr:to>
    <xdr:cxnSp macro="">
      <xdr:nvCxnSpPr>
        <xdr:cNvPr id="55" name="直線コネクタ 54"/>
        <xdr:cNvCxnSpPr/>
      </xdr:nvCxnSpPr>
      <xdr:spPr bwMode="auto">
        <a:xfrm flipV="1">
          <a:off x="4305300" y="2459754"/>
          <a:ext cx="698500" cy="58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70383</xdr:rowOff>
    </xdr:from>
    <xdr:to>
      <xdr:col>22</xdr:col>
      <xdr:colOff>114300</xdr:colOff>
      <xdr:row>14</xdr:row>
      <xdr:rowOff>95725</xdr:rowOff>
    </xdr:to>
    <xdr:cxnSp macro="">
      <xdr:nvCxnSpPr>
        <xdr:cNvPr id="58" name="直線コネクタ 57"/>
        <xdr:cNvCxnSpPr/>
      </xdr:nvCxnSpPr>
      <xdr:spPr bwMode="auto">
        <a:xfrm flipV="1">
          <a:off x="3606800" y="2518308"/>
          <a:ext cx="698500" cy="25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45107</xdr:rowOff>
    </xdr:from>
    <xdr:to>
      <xdr:col>18</xdr:col>
      <xdr:colOff>177800</xdr:colOff>
      <xdr:row>14</xdr:row>
      <xdr:rowOff>95725</xdr:rowOff>
    </xdr:to>
    <xdr:cxnSp macro="">
      <xdr:nvCxnSpPr>
        <xdr:cNvPr id="61" name="直線コネクタ 60"/>
        <xdr:cNvCxnSpPr/>
      </xdr:nvCxnSpPr>
      <xdr:spPr bwMode="auto">
        <a:xfrm>
          <a:off x="2908300" y="2493032"/>
          <a:ext cx="698500" cy="50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83673</xdr:rowOff>
    </xdr:from>
    <xdr:to>
      <xdr:col>29</xdr:col>
      <xdr:colOff>177800</xdr:colOff>
      <xdr:row>14</xdr:row>
      <xdr:rowOff>13823</xdr:rowOff>
    </xdr:to>
    <xdr:sp macro="" textlink="">
      <xdr:nvSpPr>
        <xdr:cNvPr id="71" name="楕円 70"/>
        <xdr:cNvSpPr/>
      </xdr:nvSpPr>
      <xdr:spPr bwMode="auto">
        <a:xfrm>
          <a:off x="5600700" y="2360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100200</xdr:rowOff>
    </xdr:from>
    <xdr:ext cx="762000" cy="259045"/>
    <xdr:sp macro="" textlink="">
      <xdr:nvSpPr>
        <xdr:cNvPr id="72" name="人口1人当たり決算額の推移該当値テキスト130"/>
        <xdr:cNvSpPr txBox="1"/>
      </xdr:nvSpPr>
      <xdr:spPr>
        <a:xfrm>
          <a:off x="5740400" y="220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132479</xdr:rowOff>
    </xdr:from>
    <xdr:to>
      <xdr:col>26</xdr:col>
      <xdr:colOff>101600</xdr:colOff>
      <xdr:row>14</xdr:row>
      <xdr:rowOff>62629</xdr:rowOff>
    </xdr:to>
    <xdr:sp macro="" textlink="">
      <xdr:nvSpPr>
        <xdr:cNvPr id="73" name="楕円 72"/>
        <xdr:cNvSpPr/>
      </xdr:nvSpPr>
      <xdr:spPr bwMode="auto">
        <a:xfrm>
          <a:off x="4953000" y="2408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72806</xdr:rowOff>
    </xdr:from>
    <xdr:ext cx="736600" cy="259045"/>
    <xdr:sp macro="" textlink="">
      <xdr:nvSpPr>
        <xdr:cNvPr id="74" name="テキスト ボックス 73"/>
        <xdr:cNvSpPr txBox="1"/>
      </xdr:nvSpPr>
      <xdr:spPr>
        <a:xfrm>
          <a:off x="4622800" y="2177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19583</xdr:rowOff>
    </xdr:from>
    <xdr:to>
      <xdr:col>22</xdr:col>
      <xdr:colOff>165100</xdr:colOff>
      <xdr:row>14</xdr:row>
      <xdr:rowOff>121183</xdr:rowOff>
    </xdr:to>
    <xdr:sp macro="" textlink="">
      <xdr:nvSpPr>
        <xdr:cNvPr id="75" name="楕円 74"/>
        <xdr:cNvSpPr/>
      </xdr:nvSpPr>
      <xdr:spPr bwMode="auto">
        <a:xfrm>
          <a:off x="4254500" y="2467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131360</xdr:rowOff>
    </xdr:from>
    <xdr:ext cx="762000" cy="259045"/>
    <xdr:sp macro="" textlink="">
      <xdr:nvSpPr>
        <xdr:cNvPr id="76" name="テキスト ボックス 75"/>
        <xdr:cNvSpPr txBox="1"/>
      </xdr:nvSpPr>
      <xdr:spPr>
        <a:xfrm>
          <a:off x="3924300" y="223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44925</xdr:rowOff>
    </xdr:from>
    <xdr:to>
      <xdr:col>19</xdr:col>
      <xdr:colOff>38100</xdr:colOff>
      <xdr:row>14</xdr:row>
      <xdr:rowOff>146525</xdr:rowOff>
    </xdr:to>
    <xdr:sp macro="" textlink="">
      <xdr:nvSpPr>
        <xdr:cNvPr id="77" name="楕円 76"/>
        <xdr:cNvSpPr/>
      </xdr:nvSpPr>
      <xdr:spPr bwMode="auto">
        <a:xfrm>
          <a:off x="3556000" y="2492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156702</xdr:rowOff>
    </xdr:from>
    <xdr:ext cx="762000" cy="259045"/>
    <xdr:sp macro="" textlink="">
      <xdr:nvSpPr>
        <xdr:cNvPr id="78" name="テキスト ボックス 77"/>
        <xdr:cNvSpPr txBox="1"/>
      </xdr:nvSpPr>
      <xdr:spPr>
        <a:xfrm>
          <a:off x="3225800" y="226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165757</xdr:rowOff>
    </xdr:from>
    <xdr:to>
      <xdr:col>15</xdr:col>
      <xdr:colOff>101600</xdr:colOff>
      <xdr:row>14</xdr:row>
      <xdr:rowOff>95907</xdr:rowOff>
    </xdr:to>
    <xdr:sp macro="" textlink="">
      <xdr:nvSpPr>
        <xdr:cNvPr id="79" name="楕円 78"/>
        <xdr:cNvSpPr/>
      </xdr:nvSpPr>
      <xdr:spPr bwMode="auto">
        <a:xfrm>
          <a:off x="2857500" y="2442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106084</xdr:rowOff>
    </xdr:from>
    <xdr:ext cx="762000" cy="259045"/>
    <xdr:sp macro="" textlink="">
      <xdr:nvSpPr>
        <xdr:cNvPr id="80" name="テキスト ボックス 79"/>
        <xdr:cNvSpPr txBox="1"/>
      </xdr:nvSpPr>
      <xdr:spPr>
        <a:xfrm>
          <a:off x="2527300" y="221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142750</xdr:rowOff>
    </xdr:from>
    <xdr:to>
      <xdr:col>29</xdr:col>
      <xdr:colOff>127000</xdr:colOff>
      <xdr:row>35</xdr:row>
      <xdr:rowOff>146362</xdr:rowOff>
    </xdr:to>
    <xdr:cxnSp macro="">
      <xdr:nvCxnSpPr>
        <xdr:cNvPr id="112" name="直線コネクタ 111"/>
        <xdr:cNvCxnSpPr/>
      </xdr:nvCxnSpPr>
      <xdr:spPr bwMode="auto">
        <a:xfrm>
          <a:off x="5003800" y="6753100"/>
          <a:ext cx="647700" cy="3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142750</xdr:rowOff>
    </xdr:from>
    <xdr:to>
      <xdr:col>26</xdr:col>
      <xdr:colOff>50800</xdr:colOff>
      <xdr:row>35</xdr:row>
      <xdr:rowOff>185704</xdr:rowOff>
    </xdr:to>
    <xdr:cxnSp macro="">
      <xdr:nvCxnSpPr>
        <xdr:cNvPr id="115" name="直線コネクタ 114"/>
        <xdr:cNvCxnSpPr/>
      </xdr:nvCxnSpPr>
      <xdr:spPr bwMode="auto">
        <a:xfrm flipV="1">
          <a:off x="4305300" y="6753100"/>
          <a:ext cx="698500" cy="4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185704</xdr:rowOff>
    </xdr:from>
    <xdr:to>
      <xdr:col>22</xdr:col>
      <xdr:colOff>114300</xdr:colOff>
      <xdr:row>35</xdr:row>
      <xdr:rowOff>264229</xdr:rowOff>
    </xdr:to>
    <xdr:cxnSp macro="">
      <xdr:nvCxnSpPr>
        <xdr:cNvPr id="118" name="直線コネクタ 117"/>
        <xdr:cNvCxnSpPr/>
      </xdr:nvCxnSpPr>
      <xdr:spPr bwMode="auto">
        <a:xfrm flipV="1">
          <a:off x="3606800" y="6796054"/>
          <a:ext cx="698500" cy="78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264229</xdr:rowOff>
    </xdr:from>
    <xdr:to>
      <xdr:col>18</xdr:col>
      <xdr:colOff>177800</xdr:colOff>
      <xdr:row>35</xdr:row>
      <xdr:rowOff>310086</xdr:rowOff>
    </xdr:to>
    <xdr:cxnSp macro="">
      <xdr:nvCxnSpPr>
        <xdr:cNvPr id="121" name="直線コネクタ 120"/>
        <xdr:cNvCxnSpPr/>
      </xdr:nvCxnSpPr>
      <xdr:spPr bwMode="auto">
        <a:xfrm flipV="1">
          <a:off x="2908300" y="6874579"/>
          <a:ext cx="698500" cy="45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95562</xdr:rowOff>
    </xdr:from>
    <xdr:to>
      <xdr:col>29</xdr:col>
      <xdr:colOff>177800</xdr:colOff>
      <xdr:row>35</xdr:row>
      <xdr:rowOff>197162</xdr:rowOff>
    </xdr:to>
    <xdr:sp macro="" textlink="">
      <xdr:nvSpPr>
        <xdr:cNvPr id="131" name="楕円 130"/>
        <xdr:cNvSpPr/>
      </xdr:nvSpPr>
      <xdr:spPr bwMode="auto">
        <a:xfrm>
          <a:off x="5600700" y="6705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283539</xdr:rowOff>
    </xdr:from>
    <xdr:ext cx="762000" cy="259045"/>
    <xdr:sp macro="" textlink="">
      <xdr:nvSpPr>
        <xdr:cNvPr id="132" name="人口1人当たり決算額の推移該当値テキスト445"/>
        <xdr:cNvSpPr txBox="1"/>
      </xdr:nvSpPr>
      <xdr:spPr>
        <a:xfrm>
          <a:off x="5740400" y="655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91950</xdr:rowOff>
    </xdr:from>
    <xdr:to>
      <xdr:col>26</xdr:col>
      <xdr:colOff>101600</xdr:colOff>
      <xdr:row>35</xdr:row>
      <xdr:rowOff>193550</xdr:rowOff>
    </xdr:to>
    <xdr:sp macro="" textlink="">
      <xdr:nvSpPr>
        <xdr:cNvPr id="133" name="楕円 132"/>
        <xdr:cNvSpPr/>
      </xdr:nvSpPr>
      <xdr:spPr bwMode="auto">
        <a:xfrm>
          <a:off x="4953000" y="6702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203727</xdr:rowOff>
    </xdr:from>
    <xdr:ext cx="736600" cy="259045"/>
    <xdr:sp macro="" textlink="">
      <xdr:nvSpPr>
        <xdr:cNvPr id="134" name="テキスト ボックス 133"/>
        <xdr:cNvSpPr txBox="1"/>
      </xdr:nvSpPr>
      <xdr:spPr>
        <a:xfrm>
          <a:off x="4622800" y="647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134904</xdr:rowOff>
    </xdr:from>
    <xdr:to>
      <xdr:col>22</xdr:col>
      <xdr:colOff>165100</xdr:colOff>
      <xdr:row>35</xdr:row>
      <xdr:rowOff>236504</xdr:rowOff>
    </xdr:to>
    <xdr:sp macro="" textlink="">
      <xdr:nvSpPr>
        <xdr:cNvPr id="135" name="楕円 134"/>
        <xdr:cNvSpPr/>
      </xdr:nvSpPr>
      <xdr:spPr bwMode="auto">
        <a:xfrm>
          <a:off x="4254500" y="6745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246681</xdr:rowOff>
    </xdr:from>
    <xdr:ext cx="762000" cy="259045"/>
    <xdr:sp macro="" textlink="">
      <xdr:nvSpPr>
        <xdr:cNvPr id="136" name="テキスト ボックス 135"/>
        <xdr:cNvSpPr txBox="1"/>
      </xdr:nvSpPr>
      <xdr:spPr>
        <a:xfrm>
          <a:off x="3924300" y="6514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213429</xdr:rowOff>
    </xdr:from>
    <xdr:to>
      <xdr:col>19</xdr:col>
      <xdr:colOff>38100</xdr:colOff>
      <xdr:row>35</xdr:row>
      <xdr:rowOff>315029</xdr:rowOff>
    </xdr:to>
    <xdr:sp macro="" textlink="">
      <xdr:nvSpPr>
        <xdr:cNvPr id="137" name="楕円 136"/>
        <xdr:cNvSpPr/>
      </xdr:nvSpPr>
      <xdr:spPr bwMode="auto">
        <a:xfrm>
          <a:off x="3556000" y="6823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325206</xdr:rowOff>
    </xdr:from>
    <xdr:ext cx="762000" cy="259045"/>
    <xdr:sp macro="" textlink="">
      <xdr:nvSpPr>
        <xdr:cNvPr id="138" name="テキスト ボックス 137"/>
        <xdr:cNvSpPr txBox="1"/>
      </xdr:nvSpPr>
      <xdr:spPr>
        <a:xfrm>
          <a:off x="3225800" y="659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259286</xdr:rowOff>
    </xdr:from>
    <xdr:to>
      <xdr:col>15</xdr:col>
      <xdr:colOff>101600</xdr:colOff>
      <xdr:row>36</xdr:row>
      <xdr:rowOff>17986</xdr:rowOff>
    </xdr:to>
    <xdr:sp macro="" textlink="">
      <xdr:nvSpPr>
        <xdr:cNvPr id="139" name="楕円 138"/>
        <xdr:cNvSpPr/>
      </xdr:nvSpPr>
      <xdr:spPr bwMode="auto">
        <a:xfrm>
          <a:off x="2857500" y="686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28163</xdr:rowOff>
    </xdr:from>
    <xdr:ext cx="762000" cy="259045"/>
    <xdr:sp macro="" textlink="">
      <xdr:nvSpPr>
        <xdr:cNvPr id="140" name="テキスト ボックス 139"/>
        <xdr:cNvSpPr txBox="1"/>
      </xdr:nvSpPr>
      <xdr:spPr>
        <a:xfrm>
          <a:off x="2527300" y="663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20,996
20,861
249.17
14,382,656
13,469,088
896,501
7,171,900
16,301,633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22461</xdr:rowOff>
    </xdr:from>
    <xdr:to>
      <xdr:col>24</xdr:col>
      <xdr:colOff>63500</xdr:colOff>
      <xdr:row>34</xdr:row>
      <xdr:rowOff>52848</xdr:rowOff>
    </xdr:to>
    <xdr:cxnSp macro="">
      <xdr:nvCxnSpPr>
        <xdr:cNvPr id="63" name="直線コネクタ 62"/>
        <xdr:cNvCxnSpPr/>
      </xdr:nvCxnSpPr>
      <xdr:spPr>
        <a:xfrm flipV="1">
          <a:off x="3797300" y="5851761"/>
          <a:ext cx="838200" cy="3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52848</xdr:rowOff>
    </xdr:from>
    <xdr:to>
      <xdr:col>19</xdr:col>
      <xdr:colOff>177800</xdr:colOff>
      <xdr:row>34</xdr:row>
      <xdr:rowOff>73112</xdr:rowOff>
    </xdr:to>
    <xdr:cxnSp macro="">
      <xdr:nvCxnSpPr>
        <xdr:cNvPr id="66" name="直線コネクタ 65"/>
        <xdr:cNvCxnSpPr/>
      </xdr:nvCxnSpPr>
      <xdr:spPr>
        <a:xfrm flipV="1">
          <a:off x="2908300" y="5882148"/>
          <a:ext cx="889000" cy="2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73112</xdr:rowOff>
    </xdr:from>
    <xdr:to>
      <xdr:col>15</xdr:col>
      <xdr:colOff>50800</xdr:colOff>
      <xdr:row>34</xdr:row>
      <xdr:rowOff>168406</xdr:rowOff>
    </xdr:to>
    <xdr:cxnSp macro="">
      <xdr:nvCxnSpPr>
        <xdr:cNvPr id="69" name="直線コネクタ 68"/>
        <xdr:cNvCxnSpPr/>
      </xdr:nvCxnSpPr>
      <xdr:spPr>
        <a:xfrm flipV="1">
          <a:off x="2019300" y="5902412"/>
          <a:ext cx="889000" cy="9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95874</xdr:rowOff>
    </xdr:from>
    <xdr:to>
      <xdr:col>10</xdr:col>
      <xdr:colOff>114300</xdr:colOff>
      <xdr:row>34</xdr:row>
      <xdr:rowOff>168406</xdr:rowOff>
    </xdr:to>
    <xdr:cxnSp macro="">
      <xdr:nvCxnSpPr>
        <xdr:cNvPr id="72" name="直線コネクタ 71"/>
        <xdr:cNvCxnSpPr/>
      </xdr:nvCxnSpPr>
      <xdr:spPr>
        <a:xfrm>
          <a:off x="1130300" y="5925174"/>
          <a:ext cx="889000" cy="7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143111</xdr:rowOff>
    </xdr:from>
    <xdr:to>
      <xdr:col>24</xdr:col>
      <xdr:colOff>114300</xdr:colOff>
      <xdr:row>34</xdr:row>
      <xdr:rowOff>73261</xdr:rowOff>
    </xdr:to>
    <xdr:sp macro="" textlink="">
      <xdr:nvSpPr>
        <xdr:cNvPr id="82" name="楕円 81"/>
        <xdr:cNvSpPr/>
      </xdr:nvSpPr>
      <xdr:spPr>
        <a:xfrm>
          <a:off x="4584700" y="58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165988</xdr:rowOff>
    </xdr:from>
    <xdr:ext cx="534377" cy="259045"/>
    <xdr:sp macro="" textlink="">
      <xdr:nvSpPr>
        <xdr:cNvPr id="83" name="人件費該当値テキスト"/>
        <xdr:cNvSpPr txBox="1"/>
      </xdr:nvSpPr>
      <xdr:spPr>
        <a:xfrm>
          <a:off x="4686300" y="565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2048</xdr:rowOff>
    </xdr:from>
    <xdr:to>
      <xdr:col>20</xdr:col>
      <xdr:colOff>38100</xdr:colOff>
      <xdr:row>34</xdr:row>
      <xdr:rowOff>103648</xdr:rowOff>
    </xdr:to>
    <xdr:sp macro="" textlink="">
      <xdr:nvSpPr>
        <xdr:cNvPr id="84" name="楕円 83"/>
        <xdr:cNvSpPr/>
      </xdr:nvSpPr>
      <xdr:spPr>
        <a:xfrm>
          <a:off x="3746500" y="58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120175</xdr:rowOff>
    </xdr:from>
    <xdr:ext cx="534377" cy="259045"/>
    <xdr:sp macro="" textlink="">
      <xdr:nvSpPr>
        <xdr:cNvPr id="85" name="テキスト ボックス 84"/>
        <xdr:cNvSpPr txBox="1"/>
      </xdr:nvSpPr>
      <xdr:spPr>
        <a:xfrm>
          <a:off x="3530111" y="560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22312</xdr:rowOff>
    </xdr:from>
    <xdr:to>
      <xdr:col>15</xdr:col>
      <xdr:colOff>101600</xdr:colOff>
      <xdr:row>34</xdr:row>
      <xdr:rowOff>123912</xdr:rowOff>
    </xdr:to>
    <xdr:sp macro="" textlink="">
      <xdr:nvSpPr>
        <xdr:cNvPr id="86" name="楕円 85"/>
        <xdr:cNvSpPr/>
      </xdr:nvSpPr>
      <xdr:spPr>
        <a:xfrm>
          <a:off x="2857500" y="585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140439</xdr:rowOff>
    </xdr:from>
    <xdr:ext cx="534377" cy="259045"/>
    <xdr:sp macro="" textlink="">
      <xdr:nvSpPr>
        <xdr:cNvPr id="87" name="テキスト ボックス 86"/>
        <xdr:cNvSpPr txBox="1"/>
      </xdr:nvSpPr>
      <xdr:spPr>
        <a:xfrm>
          <a:off x="2641111" y="562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117606</xdr:rowOff>
    </xdr:from>
    <xdr:to>
      <xdr:col>10</xdr:col>
      <xdr:colOff>165100</xdr:colOff>
      <xdr:row>35</xdr:row>
      <xdr:rowOff>47756</xdr:rowOff>
    </xdr:to>
    <xdr:sp macro="" textlink="">
      <xdr:nvSpPr>
        <xdr:cNvPr id="88" name="楕円 87"/>
        <xdr:cNvSpPr/>
      </xdr:nvSpPr>
      <xdr:spPr>
        <a:xfrm>
          <a:off x="1968500" y="59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64283</xdr:rowOff>
    </xdr:from>
    <xdr:ext cx="534377" cy="259045"/>
    <xdr:sp macro="" textlink="">
      <xdr:nvSpPr>
        <xdr:cNvPr id="89" name="テキスト ボックス 88"/>
        <xdr:cNvSpPr txBox="1"/>
      </xdr:nvSpPr>
      <xdr:spPr>
        <a:xfrm>
          <a:off x="1752111" y="572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45074</xdr:rowOff>
    </xdr:from>
    <xdr:to>
      <xdr:col>6</xdr:col>
      <xdr:colOff>38100</xdr:colOff>
      <xdr:row>34</xdr:row>
      <xdr:rowOff>146674</xdr:rowOff>
    </xdr:to>
    <xdr:sp macro="" textlink="">
      <xdr:nvSpPr>
        <xdr:cNvPr id="90" name="楕円 89"/>
        <xdr:cNvSpPr/>
      </xdr:nvSpPr>
      <xdr:spPr>
        <a:xfrm>
          <a:off x="1079500" y="587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163201</xdr:rowOff>
    </xdr:from>
    <xdr:ext cx="534377" cy="259045"/>
    <xdr:sp macro="" textlink="">
      <xdr:nvSpPr>
        <xdr:cNvPr id="91" name="テキスト ボックス 90"/>
        <xdr:cNvSpPr txBox="1"/>
      </xdr:nvSpPr>
      <xdr:spPr>
        <a:xfrm>
          <a:off x="863111" y="564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17228</xdr:rowOff>
    </xdr:from>
    <xdr:to>
      <xdr:col>24</xdr:col>
      <xdr:colOff>63500</xdr:colOff>
      <xdr:row>54</xdr:row>
      <xdr:rowOff>79025</xdr:rowOff>
    </xdr:to>
    <xdr:cxnSp macro="">
      <xdr:nvCxnSpPr>
        <xdr:cNvPr id="121" name="直線コネクタ 120"/>
        <xdr:cNvCxnSpPr/>
      </xdr:nvCxnSpPr>
      <xdr:spPr>
        <a:xfrm>
          <a:off x="3797300" y="9275528"/>
          <a:ext cx="838200" cy="6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118133</xdr:rowOff>
    </xdr:from>
    <xdr:ext cx="534377" cy="259045"/>
    <xdr:sp macro="" textlink="">
      <xdr:nvSpPr>
        <xdr:cNvPr id="122" name="物件費平均値テキスト"/>
        <xdr:cNvSpPr txBox="1"/>
      </xdr:nvSpPr>
      <xdr:spPr>
        <a:xfrm>
          <a:off x="4686300" y="954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56832</xdr:rowOff>
    </xdr:from>
    <xdr:to>
      <xdr:col>19</xdr:col>
      <xdr:colOff>177800</xdr:colOff>
      <xdr:row>54</xdr:row>
      <xdr:rowOff>17228</xdr:rowOff>
    </xdr:to>
    <xdr:cxnSp macro="">
      <xdr:nvCxnSpPr>
        <xdr:cNvPr id="124" name="直線コネクタ 123"/>
        <xdr:cNvCxnSpPr/>
      </xdr:nvCxnSpPr>
      <xdr:spPr>
        <a:xfrm>
          <a:off x="2908300" y="8972232"/>
          <a:ext cx="889000" cy="30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73100</xdr:rowOff>
    </xdr:from>
    <xdr:ext cx="534377" cy="259045"/>
    <xdr:sp macro="" textlink="">
      <xdr:nvSpPr>
        <xdr:cNvPr id="126" name="テキスト ボックス 125"/>
        <xdr:cNvSpPr txBox="1"/>
      </xdr:nvSpPr>
      <xdr:spPr>
        <a:xfrm>
          <a:off x="3530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56832</xdr:rowOff>
    </xdr:from>
    <xdr:to>
      <xdr:col>15</xdr:col>
      <xdr:colOff>50800</xdr:colOff>
      <xdr:row>53</xdr:row>
      <xdr:rowOff>87484</xdr:rowOff>
    </xdr:to>
    <xdr:cxnSp macro="">
      <xdr:nvCxnSpPr>
        <xdr:cNvPr id="127" name="直線コネクタ 126"/>
        <xdr:cNvCxnSpPr/>
      </xdr:nvCxnSpPr>
      <xdr:spPr>
        <a:xfrm flipV="1">
          <a:off x="2019300" y="8972232"/>
          <a:ext cx="889000" cy="20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44105</xdr:rowOff>
    </xdr:from>
    <xdr:ext cx="534377" cy="259045"/>
    <xdr:sp macro="" textlink="">
      <xdr:nvSpPr>
        <xdr:cNvPr id="129" name="テキスト ボックス 128"/>
        <xdr:cNvSpPr txBox="1"/>
      </xdr:nvSpPr>
      <xdr:spPr>
        <a:xfrm>
          <a:off x="2641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87484</xdr:rowOff>
    </xdr:from>
    <xdr:to>
      <xdr:col>10</xdr:col>
      <xdr:colOff>114300</xdr:colOff>
      <xdr:row>54</xdr:row>
      <xdr:rowOff>87370</xdr:rowOff>
    </xdr:to>
    <xdr:cxnSp macro="">
      <xdr:nvCxnSpPr>
        <xdr:cNvPr id="130" name="直線コネクタ 129"/>
        <xdr:cNvCxnSpPr/>
      </xdr:nvCxnSpPr>
      <xdr:spPr>
        <a:xfrm flipV="1">
          <a:off x="1130300" y="9174334"/>
          <a:ext cx="889000" cy="17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168597</xdr:rowOff>
    </xdr:from>
    <xdr:ext cx="534377" cy="259045"/>
    <xdr:sp macro="" textlink="">
      <xdr:nvSpPr>
        <xdr:cNvPr id="132" name="テキスト ボックス 131"/>
        <xdr:cNvSpPr txBox="1"/>
      </xdr:nvSpPr>
      <xdr:spPr>
        <a:xfrm>
          <a:off x="1752111" y="94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36599</xdr:rowOff>
    </xdr:from>
    <xdr:ext cx="534377" cy="259045"/>
    <xdr:sp macro="" textlink="">
      <xdr:nvSpPr>
        <xdr:cNvPr id="134" name="テキスト ボックス 133"/>
        <xdr:cNvSpPr txBox="1"/>
      </xdr:nvSpPr>
      <xdr:spPr>
        <a:xfrm>
          <a:off x="863111" y="96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28225</xdr:rowOff>
    </xdr:from>
    <xdr:to>
      <xdr:col>24</xdr:col>
      <xdr:colOff>114300</xdr:colOff>
      <xdr:row>54</xdr:row>
      <xdr:rowOff>129825</xdr:rowOff>
    </xdr:to>
    <xdr:sp macro="" textlink="">
      <xdr:nvSpPr>
        <xdr:cNvPr id="140" name="楕円 139"/>
        <xdr:cNvSpPr/>
      </xdr:nvSpPr>
      <xdr:spPr>
        <a:xfrm>
          <a:off x="4584700" y="92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51102</xdr:rowOff>
    </xdr:from>
    <xdr:ext cx="534377" cy="259045"/>
    <xdr:sp macro="" textlink="">
      <xdr:nvSpPr>
        <xdr:cNvPr id="141" name="物件費該当値テキスト"/>
        <xdr:cNvSpPr txBox="1"/>
      </xdr:nvSpPr>
      <xdr:spPr>
        <a:xfrm>
          <a:off x="4686300" y="91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137878</xdr:rowOff>
    </xdr:from>
    <xdr:to>
      <xdr:col>20</xdr:col>
      <xdr:colOff>38100</xdr:colOff>
      <xdr:row>54</xdr:row>
      <xdr:rowOff>68028</xdr:rowOff>
    </xdr:to>
    <xdr:sp macro="" textlink="">
      <xdr:nvSpPr>
        <xdr:cNvPr id="142" name="楕円 141"/>
        <xdr:cNvSpPr/>
      </xdr:nvSpPr>
      <xdr:spPr>
        <a:xfrm>
          <a:off x="3746500" y="92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84555</xdr:rowOff>
    </xdr:from>
    <xdr:ext cx="534377" cy="259045"/>
    <xdr:sp macro="" textlink="">
      <xdr:nvSpPr>
        <xdr:cNvPr id="143" name="テキスト ボックス 142"/>
        <xdr:cNvSpPr txBox="1"/>
      </xdr:nvSpPr>
      <xdr:spPr>
        <a:xfrm>
          <a:off x="3530111" y="89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6032</xdr:rowOff>
    </xdr:from>
    <xdr:to>
      <xdr:col>15</xdr:col>
      <xdr:colOff>101600</xdr:colOff>
      <xdr:row>52</xdr:row>
      <xdr:rowOff>107632</xdr:rowOff>
    </xdr:to>
    <xdr:sp macro="" textlink="">
      <xdr:nvSpPr>
        <xdr:cNvPr id="144" name="楕円 143"/>
        <xdr:cNvSpPr/>
      </xdr:nvSpPr>
      <xdr:spPr>
        <a:xfrm>
          <a:off x="2857500" y="892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124159</xdr:rowOff>
    </xdr:from>
    <xdr:ext cx="599010" cy="259045"/>
    <xdr:sp macro="" textlink="">
      <xdr:nvSpPr>
        <xdr:cNvPr id="145" name="テキスト ボックス 144"/>
        <xdr:cNvSpPr txBox="1"/>
      </xdr:nvSpPr>
      <xdr:spPr>
        <a:xfrm>
          <a:off x="2608795" y="869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36684</xdr:rowOff>
    </xdr:from>
    <xdr:to>
      <xdr:col>10</xdr:col>
      <xdr:colOff>165100</xdr:colOff>
      <xdr:row>53</xdr:row>
      <xdr:rowOff>138284</xdr:rowOff>
    </xdr:to>
    <xdr:sp macro="" textlink="">
      <xdr:nvSpPr>
        <xdr:cNvPr id="146" name="楕円 145"/>
        <xdr:cNvSpPr/>
      </xdr:nvSpPr>
      <xdr:spPr>
        <a:xfrm>
          <a:off x="1968500" y="91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154811</xdr:rowOff>
    </xdr:from>
    <xdr:ext cx="534377" cy="259045"/>
    <xdr:sp macro="" textlink="">
      <xdr:nvSpPr>
        <xdr:cNvPr id="147" name="テキスト ボックス 146"/>
        <xdr:cNvSpPr txBox="1"/>
      </xdr:nvSpPr>
      <xdr:spPr>
        <a:xfrm>
          <a:off x="1752111" y="88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36570</xdr:rowOff>
    </xdr:from>
    <xdr:to>
      <xdr:col>6</xdr:col>
      <xdr:colOff>38100</xdr:colOff>
      <xdr:row>54</xdr:row>
      <xdr:rowOff>138170</xdr:rowOff>
    </xdr:to>
    <xdr:sp macro="" textlink="">
      <xdr:nvSpPr>
        <xdr:cNvPr id="148" name="楕円 147"/>
        <xdr:cNvSpPr/>
      </xdr:nvSpPr>
      <xdr:spPr>
        <a:xfrm>
          <a:off x="1079500" y="929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154697</xdr:rowOff>
    </xdr:from>
    <xdr:ext cx="534377" cy="259045"/>
    <xdr:sp macro="" textlink="">
      <xdr:nvSpPr>
        <xdr:cNvPr id="149" name="テキスト ボックス 148"/>
        <xdr:cNvSpPr txBox="1"/>
      </xdr:nvSpPr>
      <xdr:spPr>
        <a:xfrm>
          <a:off x="863111" y="907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19914</xdr:rowOff>
    </xdr:from>
    <xdr:to>
      <xdr:col>24</xdr:col>
      <xdr:colOff>62865</xdr:colOff>
      <xdr:row>77</xdr:row>
      <xdr:rowOff>165588</xdr:rowOff>
    </xdr:to>
    <xdr:cxnSp macro="">
      <xdr:nvCxnSpPr>
        <xdr:cNvPr id="169" name="直線コネクタ 168"/>
        <xdr:cNvCxnSpPr/>
      </xdr:nvCxnSpPr>
      <xdr:spPr>
        <a:xfrm flipV="1">
          <a:off x="4633595" y="12707214"/>
          <a:ext cx="1270" cy="66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169415</xdr:rowOff>
    </xdr:from>
    <xdr:ext cx="378565" cy="259045"/>
    <xdr:sp macro="" textlink="">
      <xdr:nvSpPr>
        <xdr:cNvPr id="170" name="維持補修費最小値テキスト"/>
        <xdr:cNvSpPr txBox="1"/>
      </xdr:nvSpPr>
      <xdr:spPr>
        <a:xfrm>
          <a:off x="4686300" y="13371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165588</xdr:rowOff>
    </xdr:from>
    <xdr:to>
      <xdr:col>24</xdr:col>
      <xdr:colOff>152400</xdr:colOff>
      <xdr:row>77</xdr:row>
      <xdr:rowOff>165588</xdr:rowOff>
    </xdr:to>
    <xdr:cxnSp macro="">
      <xdr:nvCxnSpPr>
        <xdr:cNvPr id="171" name="直線コネクタ 170"/>
        <xdr:cNvCxnSpPr/>
      </xdr:nvCxnSpPr>
      <xdr:spPr>
        <a:xfrm>
          <a:off x="4546600" y="1336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138041</xdr:rowOff>
    </xdr:from>
    <xdr:ext cx="534377" cy="259045"/>
    <xdr:sp macro="" textlink="">
      <xdr:nvSpPr>
        <xdr:cNvPr id="172" name="維持補修費最大値テキスト"/>
        <xdr:cNvSpPr txBox="1"/>
      </xdr:nvSpPr>
      <xdr:spPr>
        <a:xfrm>
          <a:off x="4686300" y="1248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19914</xdr:rowOff>
    </xdr:from>
    <xdr:to>
      <xdr:col>24</xdr:col>
      <xdr:colOff>152400</xdr:colOff>
      <xdr:row>74</xdr:row>
      <xdr:rowOff>19914</xdr:rowOff>
    </xdr:to>
    <xdr:cxnSp macro="">
      <xdr:nvCxnSpPr>
        <xdr:cNvPr id="173" name="直線コネクタ 172"/>
        <xdr:cNvCxnSpPr/>
      </xdr:nvCxnSpPr>
      <xdr:spPr>
        <a:xfrm>
          <a:off x="4546600" y="12707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167475</xdr:rowOff>
    </xdr:from>
    <xdr:to>
      <xdr:col>24</xdr:col>
      <xdr:colOff>63500</xdr:colOff>
      <xdr:row>74</xdr:row>
      <xdr:rowOff>22485</xdr:rowOff>
    </xdr:to>
    <xdr:cxnSp macro="">
      <xdr:nvCxnSpPr>
        <xdr:cNvPr id="174" name="直線コネクタ 173"/>
        <xdr:cNvCxnSpPr/>
      </xdr:nvCxnSpPr>
      <xdr:spPr>
        <a:xfrm>
          <a:off x="3797300" y="12511875"/>
          <a:ext cx="838200" cy="19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55611</xdr:rowOff>
    </xdr:from>
    <xdr:ext cx="469744" cy="259045"/>
    <xdr:sp macro="" textlink="">
      <xdr:nvSpPr>
        <xdr:cNvPr id="175" name="維持補修費平均値テキスト"/>
        <xdr:cNvSpPr txBox="1"/>
      </xdr:nvSpPr>
      <xdr:spPr>
        <a:xfrm>
          <a:off x="4686300" y="13085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77184</xdr:rowOff>
    </xdr:from>
    <xdr:to>
      <xdr:col>24</xdr:col>
      <xdr:colOff>114300</xdr:colOff>
      <xdr:row>77</xdr:row>
      <xdr:rowOff>7334</xdr:rowOff>
    </xdr:to>
    <xdr:sp macro="" textlink="">
      <xdr:nvSpPr>
        <xdr:cNvPr id="176" name="フローチャート: 判断 175"/>
        <xdr:cNvSpPr/>
      </xdr:nvSpPr>
      <xdr:spPr>
        <a:xfrm>
          <a:off x="45847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32029</xdr:rowOff>
    </xdr:from>
    <xdr:to>
      <xdr:col>19</xdr:col>
      <xdr:colOff>177800</xdr:colOff>
      <xdr:row>72</xdr:row>
      <xdr:rowOff>167475</xdr:rowOff>
    </xdr:to>
    <xdr:cxnSp macro="">
      <xdr:nvCxnSpPr>
        <xdr:cNvPr id="177" name="直線コネクタ 176"/>
        <xdr:cNvCxnSpPr/>
      </xdr:nvCxnSpPr>
      <xdr:spPr>
        <a:xfrm>
          <a:off x="2908300" y="12204979"/>
          <a:ext cx="889000" cy="30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55353</xdr:rowOff>
    </xdr:from>
    <xdr:to>
      <xdr:col>20</xdr:col>
      <xdr:colOff>38100</xdr:colOff>
      <xdr:row>76</xdr:row>
      <xdr:rowOff>156953</xdr:rowOff>
    </xdr:to>
    <xdr:sp macro="" textlink="">
      <xdr:nvSpPr>
        <xdr:cNvPr id="178" name="フローチャート: 判断 177"/>
        <xdr:cNvSpPr/>
      </xdr:nvSpPr>
      <xdr:spPr>
        <a:xfrm>
          <a:off x="3746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148080</xdr:rowOff>
    </xdr:from>
    <xdr:ext cx="469744" cy="259045"/>
    <xdr:sp macro="" textlink="">
      <xdr:nvSpPr>
        <xdr:cNvPr id="179" name="テキスト ボックス 178"/>
        <xdr:cNvSpPr txBox="1"/>
      </xdr:nvSpPr>
      <xdr:spPr>
        <a:xfrm>
          <a:off x="3562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32029</xdr:rowOff>
    </xdr:from>
    <xdr:to>
      <xdr:col>15</xdr:col>
      <xdr:colOff>50800</xdr:colOff>
      <xdr:row>73</xdr:row>
      <xdr:rowOff>75349</xdr:rowOff>
    </xdr:to>
    <xdr:cxnSp macro="">
      <xdr:nvCxnSpPr>
        <xdr:cNvPr id="180" name="直線コネクタ 179"/>
        <xdr:cNvCxnSpPr/>
      </xdr:nvCxnSpPr>
      <xdr:spPr>
        <a:xfrm flipV="1">
          <a:off x="2019300" y="12204979"/>
          <a:ext cx="889000" cy="38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44095</xdr:rowOff>
    </xdr:from>
    <xdr:to>
      <xdr:col>15</xdr:col>
      <xdr:colOff>101600</xdr:colOff>
      <xdr:row>76</xdr:row>
      <xdr:rowOff>145695</xdr:rowOff>
    </xdr:to>
    <xdr:sp macro="" textlink="">
      <xdr:nvSpPr>
        <xdr:cNvPr id="181" name="フローチャート: 判断 180"/>
        <xdr:cNvSpPr/>
      </xdr:nvSpPr>
      <xdr:spPr>
        <a:xfrm>
          <a:off x="2857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136822</xdr:rowOff>
    </xdr:from>
    <xdr:ext cx="469744" cy="259045"/>
    <xdr:sp macro="" textlink="">
      <xdr:nvSpPr>
        <xdr:cNvPr id="182" name="テキスト ボックス 181"/>
        <xdr:cNvSpPr txBox="1"/>
      </xdr:nvSpPr>
      <xdr:spPr>
        <a:xfrm>
          <a:off x="2673428" y="13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41516</xdr:rowOff>
    </xdr:from>
    <xdr:to>
      <xdr:col>10</xdr:col>
      <xdr:colOff>114300</xdr:colOff>
      <xdr:row>73</xdr:row>
      <xdr:rowOff>75349</xdr:rowOff>
    </xdr:to>
    <xdr:cxnSp macro="">
      <xdr:nvCxnSpPr>
        <xdr:cNvPr id="183" name="直線コネクタ 182"/>
        <xdr:cNvCxnSpPr/>
      </xdr:nvCxnSpPr>
      <xdr:spPr>
        <a:xfrm>
          <a:off x="1130300" y="12557366"/>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98844</xdr:rowOff>
    </xdr:from>
    <xdr:to>
      <xdr:col>10</xdr:col>
      <xdr:colOff>165100</xdr:colOff>
      <xdr:row>77</xdr:row>
      <xdr:rowOff>28994</xdr:rowOff>
    </xdr:to>
    <xdr:sp macro="" textlink="">
      <xdr:nvSpPr>
        <xdr:cNvPr id="184" name="フローチャート: 判断 183"/>
        <xdr:cNvSpPr/>
      </xdr:nvSpPr>
      <xdr:spPr>
        <a:xfrm>
          <a:off x="1968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20121</xdr:rowOff>
    </xdr:from>
    <xdr:ext cx="469744" cy="259045"/>
    <xdr:sp macro="" textlink="">
      <xdr:nvSpPr>
        <xdr:cNvPr id="185" name="テキスト ボックス 184"/>
        <xdr:cNvSpPr txBox="1"/>
      </xdr:nvSpPr>
      <xdr:spPr>
        <a:xfrm>
          <a:off x="1784428" y="132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113246</xdr:rowOff>
    </xdr:from>
    <xdr:to>
      <xdr:col>6</xdr:col>
      <xdr:colOff>38100</xdr:colOff>
      <xdr:row>77</xdr:row>
      <xdr:rowOff>43396</xdr:rowOff>
    </xdr:to>
    <xdr:sp macro="" textlink="">
      <xdr:nvSpPr>
        <xdr:cNvPr id="186" name="フローチャート: 判断 185"/>
        <xdr:cNvSpPr/>
      </xdr:nvSpPr>
      <xdr:spPr>
        <a:xfrm>
          <a:off x="1079500" y="1314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34523</xdr:rowOff>
    </xdr:from>
    <xdr:ext cx="469744" cy="259045"/>
    <xdr:sp macro="" textlink="">
      <xdr:nvSpPr>
        <xdr:cNvPr id="187" name="テキスト ボックス 186"/>
        <xdr:cNvSpPr txBox="1"/>
      </xdr:nvSpPr>
      <xdr:spPr>
        <a:xfrm>
          <a:off x="895428" y="1323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143135</xdr:rowOff>
    </xdr:from>
    <xdr:to>
      <xdr:col>24</xdr:col>
      <xdr:colOff>114300</xdr:colOff>
      <xdr:row>74</xdr:row>
      <xdr:rowOff>73285</xdr:rowOff>
    </xdr:to>
    <xdr:sp macro="" textlink="">
      <xdr:nvSpPr>
        <xdr:cNvPr id="193" name="楕円 192"/>
        <xdr:cNvSpPr/>
      </xdr:nvSpPr>
      <xdr:spPr>
        <a:xfrm>
          <a:off x="4584700" y="126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93590</xdr:rowOff>
    </xdr:from>
    <xdr:ext cx="534377" cy="259045"/>
    <xdr:sp macro="" textlink="">
      <xdr:nvSpPr>
        <xdr:cNvPr id="194" name="維持補修費該当値テキスト"/>
        <xdr:cNvSpPr txBox="1"/>
      </xdr:nvSpPr>
      <xdr:spPr>
        <a:xfrm>
          <a:off x="4686300" y="1260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116675</xdr:rowOff>
    </xdr:from>
    <xdr:to>
      <xdr:col>20</xdr:col>
      <xdr:colOff>38100</xdr:colOff>
      <xdr:row>73</xdr:row>
      <xdr:rowOff>46825</xdr:rowOff>
    </xdr:to>
    <xdr:sp macro="" textlink="">
      <xdr:nvSpPr>
        <xdr:cNvPr id="195" name="楕円 194"/>
        <xdr:cNvSpPr/>
      </xdr:nvSpPr>
      <xdr:spPr>
        <a:xfrm>
          <a:off x="3746500" y="124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63352</xdr:rowOff>
    </xdr:from>
    <xdr:ext cx="534377" cy="259045"/>
    <xdr:sp macro="" textlink="">
      <xdr:nvSpPr>
        <xdr:cNvPr id="196" name="テキスト ボックス 195"/>
        <xdr:cNvSpPr txBox="1"/>
      </xdr:nvSpPr>
      <xdr:spPr>
        <a:xfrm>
          <a:off x="3530111" y="1223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152679</xdr:rowOff>
    </xdr:from>
    <xdr:to>
      <xdr:col>15</xdr:col>
      <xdr:colOff>101600</xdr:colOff>
      <xdr:row>71</xdr:row>
      <xdr:rowOff>82829</xdr:rowOff>
    </xdr:to>
    <xdr:sp macro="" textlink="">
      <xdr:nvSpPr>
        <xdr:cNvPr id="197" name="楕円 196"/>
        <xdr:cNvSpPr/>
      </xdr:nvSpPr>
      <xdr:spPr>
        <a:xfrm>
          <a:off x="2857500" y="121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99356</xdr:rowOff>
    </xdr:from>
    <xdr:ext cx="534377" cy="259045"/>
    <xdr:sp macro="" textlink="">
      <xdr:nvSpPr>
        <xdr:cNvPr id="198" name="テキスト ボックス 197"/>
        <xdr:cNvSpPr txBox="1"/>
      </xdr:nvSpPr>
      <xdr:spPr>
        <a:xfrm>
          <a:off x="2641111" y="1192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24549</xdr:rowOff>
    </xdr:from>
    <xdr:to>
      <xdr:col>10</xdr:col>
      <xdr:colOff>165100</xdr:colOff>
      <xdr:row>73</xdr:row>
      <xdr:rowOff>126149</xdr:rowOff>
    </xdr:to>
    <xdr:sp macro="" textlink="">
      <xdr:nvSpPr>
        <xdr:cNvPr id="199" name="楕円 198"/>
        <xdr:cNvSpPr/>
      </xdr:nvSpPr>
      <xdr:spPr>
        <a:xfrm>
          <a:off x="1968500" y="1254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142676</xdr:rowOff>
    </xdr:from>
    <xdr:ext cx="534377" cy="259045"/>
    <xdr:sp macro="" textlink="">
      <xdr:nvSpPr>
        <xdr:cNvPr id="200" name="テキスト ボックス 199"/>
        <xdr:cNvSpPr txBox="1"/>
      </xdr:nvSpPr>
      <xdr:spPr>
        <a:xfrm>
          <a:off x="1752111" y="1231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162166</xdr:rowOff>
    </xdr:from>
    <xdr:to>
      <xdr:col>6</xdr:col>
      <xdr:colOff>38100</xdr:colOff>
      <xdr:row>73</xdr:row>
      <xdr:rowOff>92316</xdr:rowOff>
    </xdr:to>
    <xdr:sp macro="" textlink="">
      <xdr:nvSpPr>
        <xdr:cNvPr id="201" name="楕円 200"/>
        <xdr:cNvSpPr/>
      </xdr:nvSpPr>
      <xdr:spPr>
        <a:xfrm>
          <a:off x="1079500" y="125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108843</xdr:rowOff>
    </xdr:from>
    <xdr:ext cx="534377" cy="259045"/>
    <xdr:sp macro="" textlink="">
      <xdr:nvSpPr>
        <xdr:cNvPr id="202" name="テキスト ボックス 201"/>
        <xdr:cNvSpPr txBox="1"/>
      </xdr:nvSpPr>
      <xdr:spPr>
        <a:xfrm>
          <a:off x="863111" y="122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27" name="直線コネクタ 226"/>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28"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29" name="直線コネクタ 228"/>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0"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1" name="直線コネクタ 230"/>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109105</xdr:rowOff>
    </xdr:from>
    <xdr:to>
      <xdr:col>24</xdr:col>
      <xdr:colOff>63500</xdr:colOff>
      <xdr:row>96</xdr:row>
      <xdr:rowOff>142863</xdr:rowOff>
    </xdr:to>
    <xdr:cxnSp macro="">
      <xdr:nvCxnSpPr>
        <xdr:cNvPr id="232" name="直線コネクタ 231"/>
        <xdr:cNvCxnSpPr/>
      </xdr:nvCxnSpPr>
      <xdr:spPr>
        <a:xfrm flipV="1">
          <a:off x="3797300" y="16568305"/>
          <a:ext cx="838200" cy="3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3" name="扶助費平均値テキスト"/>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4" name="フローチャート: 判断 233"/>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79197</xdr:rowOff>
    </xdr:from>
    <xdr:to>
      <xdr:col>19</xdr:col>
      <xdr:colOff>177800</xdr:colOff>
      <xdr:row>96</xdr:row>
      <xdr:rowOff>142863</xdr:rowOff>
    </xdr:to>
    <xdr:cxnSp macro="">
      <xdr:nvCxnSpPr>
        <xdr:cNvPr id="235" name="直線コネクタ 234"/>
        <xdr:cNvCxnSpPr/>
      </xdr:nvCxnSpPr>
      <xdr:spPr>
        <a:xfrm>
          <a:off x="2908300" y="16538397"/>
          <a:ext cx="889000" cy="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36" name="フローチャート: 判断 235"/>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37" name="テキスト ボックス 236"/>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79197</xdr:rowOff>
    </xdr:from>
    <xdr:to>
      <xdr:col>15</xdr:col>
      <xdr:colOff>50800</xdr:colOff>
      <xdr:row>96</xdr:row>
      <xdr:rowOff>88436</xdr:rowOff>
    </xdr:to>
    <xdr:cxnSp macro="">
      <xdr:nvCxnSpPr>
        <xdr:cNvPr id="238" name="直線コネクタ 237"/>
        <xdr:cNvCxnSpPr/>
      </xdr:nvCxnSpPr>
      <xdr:spPr>
        <a:xfrm flipV="1">
          <a:off x="2019300" y="16538397"/>
          <a:ext cx="8890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39" name="フローチャート: 判断 238"/>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0" name="テキスト ボックス 239"/>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88436</xdr:rowOff>
    </xdr:from>
    <xdr:to>
      <xdr:col>10</xdr:col>
      <xdr:colOff>114300</xdr:colOff>
      <xdr:row>96</xdr:row>
      <xdr:rowOff>164351</xdr:rowOff>
    </xdr:to>
    <xdr:cxnSp macro="">
      <xdr:nvCxnSpPr>
        <xdr:cNvPr id="241" name="直線コネクタ 240"/>
        <xdr:cNvCxnSpPr/>
      </xdr:nvCxnSpPr>
      <xdr:spPr>
        <a:xfrm flipV="1">
          <a:off x="1130300" y="16547636"/>
          <a:ext cx="889000" cy="7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2" name="フローチャート: 判断 241"/>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3" name="テキスト ボックス 242"/>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4" name="フローチャート: 判断 243"/>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109484</xdr:rowOff>
    </xdr:from>
    <xdr:ext cx="534377" cy="259045"/>
    <xdr:sp macro="" textlink="">
      <xdr:nvSpPr>
        <xdr:cNvPr id="245" name="テキスト ボックス 244"/>
        <xdr:cNvSpPr txBox="1"/>
      </xdr:nvSpPr>
      <xdr:spPr>
        <a:xfrm>
          <a:off x="863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58305</xdr:rowOff>
    </xdr:from>
    <xdr:to>
      <xdr:col>24</xdr:col>
      <xdr:colOff>114300</xdr:colOff>
      <xdr:row>96</xdr:row>
      <xdr:rowOff>159905</xdr:rowOff>
    </xdr:to>
    <xdr:sp macro="" textlink="">
      <xdr:nvSpPr>
        <xdr:cNvPr id="251" name="楕円 250"/>
        <xdr:cNvSpPr/>
      </xdr:nvSpPr>
      <xdr:spPr>
        <a:xfrm>
          <a:off x="4584700" y="165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36732</xdr:rowOff>
    </xdr:from>
    <xdr:ext cx="534377" cy="259045"/>
    <xdr:sp macro="" textlink="">
      <xdr:nvSpPr>
        <xdr:cNvPr id="252" name="扶助費該当値テキスト"/>
        <xdr:cNvSpPr txBox="1"/>
      </xdr:nvSpPr>
      <xdr:spPr>
        <a:xfrm>
          <a:off x="4686300" y="1649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92063</xdr:rowOff>
    </xdr:from>
    <xdr:to>
      <xdr:col>20</xdr:col>
      <xdr:colOff>38100</xdr:colOff>
      <xdr:row>97</xdr:row>
      <xdr:rowOff>22213</xdr:rowOff>
    </xdr:to>
    <xdr:sp macro="" textlink="">
      <xdr:nvSpPr>
        <xdr:cNvPr id="253" name="楕円 252"/>
        <xdr:cNvSpPr/>
      </xdr:nvSpPr>
      <xdr:spPr>
        <a:xfrm>
          <a:off x="3746500" y="165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13340</xdr:rowOff>
    </xdr:from>
    <xdr:ext cx="534377" cy="259045"/>
    <xdr:sp macro="" textlink="">
      <xdr:nvSpPr>
        <xdr:cNvPr id="254" name="テキスト ボックス 253"/>
        <xdr:cNvSpPr txBox="1"/>
      </xdr:nvSpPr>
      <xdr:spPr>
        <a:xfrm>
          <a:off x="3530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28397</xdr:rowOff>
    </xdr:from>
    <xdr:to>
      <xdr:col>15</xdr:col>
      <xdr:colOff>101600</xdr:colOff>
      <xdr:row>96</xdr:row>
      <xdr:rowOff>129997</xdr:rowOff>
    </xdr:to>
    <xdr:sp macro="" textlink="">
      <xdr:nvSpPr>
        <xdr:cNvPr id="255" name="楕円 254"/>
        <xdr:cNvSpPr/>
      </xdr:nvSpPr>
      <xdr:spPr>
        <a:xfrm>
          <a:off x="2857500" y="164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146524</xdr:rowOff>
    </xdr:from>
    <xdr:ext cx="534377" cy="259045"/>
    <xdr:sp macro="" textlink="">
      <xdr:nvSpPr>
        <xdr:cNvPr id="256" name="テキスト ボックス 255"/>
        <xdr:cNvSpPr txBox="1"/>
      </xdr:nvSpPr>
      <xdr:spPr>
        <a:xfrm>
          <a:off x="2641111" y="1626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37636</xdr:rowOff>
    </xdr:from>
    <xdr:to>
      <xdr:col>10</xdr:col>
      <xdr:colOff>165100</xdr:colOff>
      <xdr:row>96</xdr:row>
      <xdr:rowOff>139236</xdr:rowOff>
    </xdr:to>
    <xdr:sp macro="" textlink="">
      <xdr:nvSpPr>
        <xdr:cNvPr id="257" name="楕円 256"/>
        <xdr:cNvSpPr/>
      </xdr:nvSpPr>
      <xdr:spPr>
        <a:xfrm>
          <a:off x="1968500" y="164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155763</xdr:rowOff>
    </xdr:from>
    <xdr:ext cx="534377" cy="259045"/>
    <xdr:sp macro="" textlink="">
      <xdr:nvSpPr>
        <xdr:cNvPr id="258" name="テキスト ボックス 257"/>
        <xdr:cNvSpPr txBox="1"/>
      </xdr:nvSpPr>
      <xdr:spPr>
        <a:xfrm>
          <a:off x="1752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113551</xdr:rowOff>
    </xdr:from>
    <xdr:to>
      <xdr:col>6</xdr:col>
      <xdr:colOff>38100</xdr:colOff>
      <xdr:row>97</xdr:row>
      <xdr:rowOff>43701</xdr:rowOff>
    </xdr:to>
    <xdr:sp macro="" textlink="">
      <xdr:nvSpPr>
        <xdr:cNvPr id="259" name="楕円 258"/>
        <xdr:cNvSpPr/>
      </xdr:nvSpPr>
      <xdr:spPr>
        <a:xfrm>
          <a:off x="1079500" y="165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60228</xdr:rowOff>
    </xdr:from>
    <xdr:ext cx="534377" cy="259045"/>
    <xdr:sp macro="" textlink="">
      <xdr:nvSpPr>
        <xdr:cNvPr id="260" name="テキスト ボックス 259"/>
        <xdr:cNvSpPr txBox="1"/>
      </xdr:nvSpPr>
      <xdr:spPr>
        <a:xfrm>
          <a:off x="863111" y="1634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86" name="直線コネクタ 285"/>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87"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88" name="直線コネクタ 287"/>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89"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0" name="直線コネクタ 289"/>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118887</xdr:rowOff>
    </xdr:from>
    <xdr:to>
      <xdr:col>55</xdr:col>
      <xdr:colOff>0</xdr:colOff>
      <xdr:row>35</xdr:row>
      <xdr:rowOff>78936</xdr:rowOff>
    </xdr:to>
    <xdr:cxnSp macro="">
      <xdr:nvCxnSpPr>
        <xdr:cNvPr id="291" name="直線コネクタ 290"/>
        <xdr:cNvCxnSpPr/>
      </xdr:nvCxnSpPr>
      <xdr:spPr>
        <a:xfrm flipV="1">
          <a:off x="9639300" y="5605287"/>
          <a:ext cx="838200" cy="47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2" name="補助費等平均値テキスト"/>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3" name="フローチャート: 判断 292"/>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78936</xdr:rowOff>
    </xdr:from>
    <xdr:to>
      <xdr:col>50</xdr:col>
      <xdr:colOff>114300</xdr:colOff>
      <xdr:row>35</xdr:row>
      <xdr:rowOff>109340</xdr:rowOff>
    </xdr:to>
    <xdr:cxnSp macro="">
      <xdr:nvCxnSpPr>
        <xdr:cNvPr id="294" name="直線コネクタ 293"/>
        <xdr:cNvCxnSpPr/>
      </xdr:nvCxnSpPr>
      <xdr:spPr>
        <a:xfrm flipV="1">
          <a:off x="8750300" y="6079686"/>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5" name="フローチャート: 判断 294"/>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296" name="テキスト ボックス 295"/>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104550</xdr:rowOff>
    </xdr:from>
    <xdr:to>
      <xdr:col>45</xdr:col>
      <xdr:colOff>177800</xdr:colOff>
      <xdr:row>35</xdr:row>
      <xdr:rowOff>109340</xdr:rowOff>
    </xdr:to>
    <xdr:cxnSp macro="">
      <xdr:nvCxnSpPr>
        <xdr:cNvPr id="297" name="直線コネクタ 296"/>
        <xdr:cNvCxnSpPr/>
      </xdr:nvCxnSpPr>
      <xdr:spPr>
        <a:xfrm>
          <a:off x="7861300" y="6105300"/>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298" name="フローチャート: 判断 297"/>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68851</xdr:rowOff>
    </xdr:from>
    <xdr:ext cx="534377" cy="259045"/>
    <xdr:sp macro="" textlink="">
      <xdr:nvSpPr>
        <xdr:cNvPr id="299" name="テキスト ボックス 298"/>
        <xdr:cNvSpPr txBox="1"/>
      </xdr:nvSpPr>
      <xdr:spPr>
        <a:xfrm>
          <a:off x="8483111" y="62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126648</xdr:rowOff>
    </xdr:from>
    <xdr:to>
      <xdr:col>41</xdr:col>
      <xdr:colOff>50800</xdr:colOff>
      <xdr:row>35</xdr:row>
      <xdr:rowOff>104550</xdr:rowOff>
    </xdr:to>
    <xdr:cxnSp macro="">
      <xdr:nvCxnSpPr>
        <xdr:cNvPr id="300" name="直線コネクタ 299"/>
        <xdr:cNvCxnSpPr/>
      </xdr:nvCxnSpPr>
      <xdr:spPr>
        <a:xfrm>
          <a:off x="6972300" y="5955948"/>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1" name="フローチャート: 判断 300"/>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2" name="テキスト ボックス 301"/>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3" name="フローチャート: 判断 302"/>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4" name="テキスト ボックス 303"/>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68087</xdr:rowOff>
    </xdr:from>
    <xdr:to>
      <xdr:col>55</xdr:col>
      <xdr:colOff>50800</xdr:colOff>
      <xdr:row>32</xdr:row>
      <xdr:rowOff>169687</xdr:rowOff>
    </xdr:to>
    <xdr:sp macro="" textlink="">
      <xdr:nvSpPr>
        <xdr:cNvPr id="310" name="楕円 309"/>
        <xdr:cNvSpPr/>
      </xdr:nvSpPr>
      <xdr:spPr>
        <a:xfrm>
          <a:off x="10426700" y="555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90964</xdr:rowOff>
    </xdr:from>
    <xdr:ext cx="599010" cy="259045"/>
    <xdr:sp macro="" textlink="">
      <xdr:nvSpPr>
        <xdr:cNvPr id="311" name="補助費等該当値テキスト"/>
        <xdr:cNvSpPr txBox="1"/>
      </xdr:nvSpPr>
      <xdr:spPr>
        <a:xfrm>
          <a:off x="10528300" y="540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28136</xdr:rowOff>
    </xdr:from>
    <xdr:to>
      <xdr:col>50</xdr:col>
      <xdr:colOff>165100</xdr:colOff>
      <xdr:row>35</xdr:row>
      <xdr:rowOff>129736</xdr:rowOff>
    </xdr:to>
    <xdr:sp macro="" textlink="">
      <xdr:nvSpPr>
        <xdr:cNvPr id="312" name="楕円 311"/>
        <xdr:cNvSpPr/>
      </xdr:nvSpPr>
      <xdr:spPr>
        <a:xfrm>
          <a:off x="9588500" y="60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146263</xdr:rowOff>
    </xdr:from>
    <xdr:ext cx="534377" cy="259045"/>
    <xdr:sp macro="" textlink="">
      <xdr:nvSpPr>
        <xdr:cNvPr id="313" name="テキスト ボックス 312"/>
        <xdr:cNvSpPr txBox="1"/>
      </xdr:nvSpPr>
      <xdr:spPr>
        <a:xfrm>
          <a:off x="9372111" y="580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58540</xdr:rowOff>
    </xdr:from>
    <xdr:to>
      <xdr:col>46</xdr:col>
      <xdr:colOff>38100</xdr:colOff>
      <xdr:row>35</xdr:row>
      <xdr:rowOff>160140</xdr:rowOff>
    </xdr:to>
    <xdr:sp macro="" textlink="">
      <xdr:nvSpPr>
        <xdr:cNvPr id="314" name="楕円 313"/>
        <xdr:cNvSpPr/>
      </xdr:nvSpPr>
      <xdr:spPr>
        <a:xfrm>
          <a:off x="8699500" y="60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5217</xdr:rowOff>
    </xdr:from>
    <xdr:ext cx="534377" cy="259045"/>
    <xdr:sp macro="" textlink="">
      <xdr:nvSpPr>
        <xdr:cNvPr id="315" name="テキスト ボックス 314"/>
        <xdr:cNvSpPr txBox="1"/>
      </xdr:nvSpPr>
      <xdr:spPr>
        <a:xfrm>
          <a:off x="8483111" y="583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53750</xdr:rowOff>
    </xdr:from>
    <xdr:to>
      <xdr:col>41</xdr:col>
      <xdr:colOff>101600</xdr:colOff>
      <xdr:row>35</xdr:row>
      <xdr:rowOff>155350</xdr:rowOff>
    </xdr:to>
    <xdr:sp macro="" textlink="">
      <xdr:nvSpPr>
        <xdr:cNvPr id="316" name="楕円 315"/>
        <xdr:cNvSpPr/>
      </xdr:nvSpPr>
      <xdr:spPr>
        <a:xfrm>
          <a:off x="7810500" y="60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427</xdr:rowOff>
    </xdr:from>
    <xdr:ext cx="534377" cy="259045"/>
    <xdr:sp macro="" textlink="">
      <xdr:nvSpPr>
        <xdr:cNvPr id="317" name="テキスト ボックス 316"/>
        <xdr:cNvSpPr txBox="1"/>
      </xdr:nvSpPr>
      <xdr:spPr>
        <a:xfrm>
          <a:off x="7594111" y="582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75848</xdr:rowOff>
    </xdr:from>
    <xdr:to>
      <xdr:col>36</xdr:col>
      <xdr:colOff>165100</xdr:colOff>
      <xdr:row>35</xdr:row>
      <xdr:rowOff>5998</xdr:rowOff>
    </xdr:to>
    <xdr:sp macro="" textlink="">
      <xdr:nvSpPr>
        <xdr:cNvPr id="318" name="楕円 317"/>
        <xdr:cNvSpPr/>
      </xdr:nvSpPr>
      <xdr:spPr>
        <a:xfrm>
          <a:off x="6921500" y="59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22525</xdr:rowOff>
    </xdr:from>
    <xdr:ext cx="534377" cy="259045"/>
    <xdr:sp macro="" textlink="">
      <xdr:nvSpPr>
        <xdr:cNvPr id="319" name="テキスト ボックス 318"/>
        <xdr:cNvSpPr txBox="1"/>
      </xdr:nvSpPr>
      <xdr:spPr>
        <a:xfrm>
          <a:off x="6705111" y="568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5" name="直線コネクタ 344"/>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46"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47" name="直線コネクタ 346"/>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48"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49" name="直線コネクタ 348"/>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46975</xdr:rowOff>
    </xdr:from>
    <xdr:to>
      <xdr:col>55</xdr:col>
      <xdr:colOff>0</xdr:colOff>
      <xdr:row>52</xdr:row>
      <xdr:rowOff>12642</xdr:rowOff>
    </xdr:to>
    <xdr:cxnSp macro="">
      <xdr:nvCxnSpPr>
        <xdr:cNvPr id="350" name="直線コネクタ 349"/>
        <xdr:cNvCxnSpPr/>
      </xdr:nvCxnSpPr>
      <xdr:spPr>
        <a:xfrm flipV="1">
          <a:off x="9639300" y="8790925"/>
          <a:ext cx="838200" cy="13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68753</xdr:rowOff>
    </xdr:from>
    <xdr:ext cx="534377" cy="259045"/>
    <xdr:sp macro="" textlink="">
      <xdr:nvSpPr>
        <xdr:cNvPr id="351" name="普通建設事業費平均値テキスト"/>
        <xdr:cNvSpPr txBox="1"/>
      </xdr:nvSpPr>
      <xdr:spPr>
        <a:xfrm>
          <a:off x="10528300" y="949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2" name="フローチャート: 判断 351"/>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12642</xdr:rowOff>
    </xdr:from>
    <xdr:to>
      <xdr:col>50</xdr:col>
      <xdr:colOff>114300</xdr:colOff>
      <xdr:row>55</xdr:row>
      <xdr:rowOff>65503</xdr:rowOff>
    </xdr:to>
    <xdr:cxnSp macro="">
      <xdr:nvCxnSpPr>
        <xdr:cNvPr id="353" name="直線コネクタ 352"/>
        <xdr:cNvCxnSpPr/>
      </xdr:nvCxnSpPr>
      <xdr:spPr>
        <a:xfrm flipV="1">
          <a:off x="8750300" y="8928042"/>
          <a:ext cx="889000" cy="56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4" name="フローチャート: 判断 353"/>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68753</xdr:rowOff>
    </xdr:from>
    <xdr:ext cx="534377" cy="259045"/>
    <xdr:sp macro="" textlink="">
      <xdr:nvSpPr>
        <xdr:cNvPr id="355" name="テキスト ボックス 354"/>
        <xdr:cNvSpPr txBox="1"/>
      </xdr:nvSpPr>
      <xdr:spPr>
        <a:xfrm>
          <a:off x="9372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65503</xdr:rowOff>
    </xdr:from>
    <xdr:to>
      <xdr:col>45</xdr:col>
      <xdr:colOff>177800</xdr:colOff>
      <xdr:row>55</xdr:row>
      <xdr:rowOff>77891</xdr:rowOff>
    </xdr:to>
    <xdr:cxnSp macro="">
      <xdr:nvCxnSpPr>
        <xdr:cNvPr id="356" name="直線コネクタ 355"/>
        <xdr:cNvCxnSpPr/>
      </xdr:nvCxnSpPr>
      <xdr:spPr>
        <a:xfrm flipV="1">
          <a:off x="7861300" y="9495253"/>
          <a:ext cx="889000" cy="1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57" name="フローチャート: 判断 356"/>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58" name="テキスト ボックス 357"/>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77891</xdr:rowOff>
    </xdr:from>
    <xdr:to>
      <xdr:col>41</xdr:col>
      <xdr:colOff>50800</xdr:colOff>
      <xdr:row>56</xdr:row>
      <xdr:rowOff>55423</xdr:rowOff>
    </xdr:to>
    <xdr:cxnSp macro="">
      <xdr:nvCxnSpPr>
        <xdr:cNvPr id="359" name="直線コネクタ 358"/>
        <xdr:cNvCxnSpPr/>
      </xdr:nvCxnSpPr>
      <xdr:spPr>
        <a:xfrm flipV="1">
          <a:off x="6972300" y="9507641"/>
          <a:ext cx="889000" cy="14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0" name="フローチャート: 判断 359"/>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33341</xdr:rowOff>
    </xdr:from>
    <xdr:ext cx="534377" cy="259045"/>
    <xdr:sp macro="" textlink="">
      <xdr:nvSpPr>
        <xdr:cNvPr id="361" name="テキスト ボックス 360"/>
        <xdr:cNvSpPr txBox="1"/>
      </xdr:nvSpPr>
      <xdr:spPr>
        <a:xfrm>
          <a:off x="7594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2" name="フローチャート: 判断 361"/>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3" name="テキスト ボックス 362"/>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167625</xdr:rowOff>
    </xdr:from>
    <xdr:to>
      <xdr:col>55</xdr:col>
      <xdr:colOff>50800</xdr:colOff>
      <xdr:row>51</xdr:row>
      <xdr:rowOff>97775</xdr:rowOff>
    </xdr:to>
    <xdr:sp macro="" textlink="">
      <xdr:nvSpPr>
        <xdr:cNvPr id="369" name="楕円 368"/>
        <xdr:cNvSpPr/>
      </xdr:nvSpPr>
      <xdr:spPr>
        <a:xfrm>
          <a:off x="10426700" y="874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19052</xdr:rowOff>
    </xdr:from>
    <xdr:ext cx="599010" cy="259045"/>
    <xdr:sp macro="" textlink="">
      <xdr:nvSpPr>
        <xdr:cNvPr id="370" name="普通建設事業費該当値テキスト"/>
        <xdr:cNvSpPr txBox="1"/>
      </xdr:nvSpPr>
      <xdr:spPr>
        <a:xfrm>
          <a:off x="10528300" y="859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133292</xdr:rowOff>
    </xdr:from>
    <xdr:to>
      <xdr:col>50</xdr:col>
      <xdr:colOff>165100</xdr:colOff>
      <xdr:row>52</xdr:row>
      <xdr:rowOff>63442</xdr:rowOff>
    </xdr:to>
    <xdr:sp macro="" textlink="">
      <xdr:nvSpPr>
        <xdr:cNvPr id="371" name="楕円 370"/>
        <xdr:cNvSpPr/>
      </xdr:nvSpPr>
      <xdr:spPr>
        <a:xfrm>
          <a:off x="9588500" y="887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79969</xdr:rowOff>
    </xdr:from>
    <xdr:ext cx="599010" cy="259045"/>
    <xdr:sp macro="" textlink="">
      <xdr:nvSpPr>
        <xdr:cNvPr id="372" name="テキスト ボックス 371"/>
        <xdr:cNvSpPr txBox="1"/>
      </xdr:nvSpPr>
      <xdr:spPr>
        <a:xfrm>
          <a:off x="9339795" y="865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14703</xdr:rowOff>
    </xdr:from>
    <xdr:to>
      <xdr:col>46</xdr:col>
      <xdr:colOff>38100</xdr:colOff>
      <xdr:row>55</xdr:row>
      <xdr:rowOff>116303</xdr:rowOff>
    </xdr:to>
    <xdr:sp macro="" textlink="">
      <xdr:nvSpPr>
        <xdr:cNvPr id="373" name="楕円 372"/>
        <xdr:cNvSpPr/>
      </xdr:nvSpPr>
      <xdr:spPr>
        <a:xfrm>
          <a:off x="8699500" y="944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132830</xdr:rowOff>
    </xdr:from>
    <xdr:ext cx="534377" cy="259045"/>
    <xdr:sp macro="" textlink="">
      <xdr:nvSpPr>
        <xdr:cNvPr id="374" name="テキスト ボックス 373"/>
        <xdr:cNvSpPr txBox="1"/>
      </xdr:nvSpPr>
      <xdr:spPr>
        <a:xfrm>
          <a:off x="8483111" y="921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27091</xdr:rowOff>
    </xdr:from>
    <xdr:to>
      <xdr:col>41</xdr:col>
      <xdr:colOff>101600</xdr:colOff>
      <xdr:row>55</xdr:row>
      <xdr:rowOff>128691</xdr:rowOff>
    </xdr:to>
    <xdr:sp macro="" textlink="">
      <xdr:nvSpPr>
        <xdr:cNvPr id="375" name="楕円 374"/>
        <xdr:cNvSpPr/>
      </xdr:nvSpPr>
      <xdr:spPr>
        <a:xfrm>
          <a:off x="7810500" y="94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145218</xdr:rowOff>
    </xdr:from>
    <xdr:ext cx="534377" cy="259045"/>
    <xdr:sp macro="" textlink="">
      <xdr:nvSpPr>
        <xdr:cNvPr id="376" name="テキスト ボックス 375"/>
        <xdr:cNvSpPr txBox="1"/>
      </xdr:nvSpPr>
      <xdr:spPr>
        <a:xfrm>
          <a:off x="7594111" y="92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4623</xdr:rowOff>
    </xdr:from>
    <xdr:to>
      <xdr:col>36</xdr:col>
      <xdr:colOff>165100</xdr:colOff>
      <xdr:row>56</xdr:row>
      <xdr:rowOff>106223</xdr:rowOff>
    </xdr:to>
    <xdr:sp macro="" textlink="">
      <xdr:nvSpPr>
        <xdr:cNvPr id="377" name="楕円 376"/>
        <xdr:cNvSpPr/>
      </xdr:nvSpPr>
      <xdr:spPr>
        <a:xfrm>
          <a:off x="6921500" y="96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97350</xdr:rowOff>
    </xdr:from>
    <xdr:ext cx="534377" cy="259045"/>
    <xdr:sp macro="" textlink="">
      <xdr:nvSpPr>
        <xdr:cNvPr id="378" name="テキスト ボックス 377"/>
        <xdr:cNvSpPr txBox="1"/>
      </xdr:nvSpPr>
      <xdr:spPr>
        <a:xfrm>
          <a:off x="6705111" y="96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4" name="直線コネクタ 403"/>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07"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08" name="直線コネクタ 407"/>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72197</xdr:rowOff>
    </xdr:from>
    <xdr:to>
      <xdr:col>55</xdr:col>
      <xdr:colOff>0</xdr:colOff>
      <xdr:row>79</xdr:row>
      <xdr:rowOff>81228</xdr:rowOff>
    </xdr:to>
    <xdr:cxnSp macro="">
      <xdr:nvCxnSpPr>
        <xdr:cNvPr id="409" name="直線コネクタ 408"/>
        <xdr:cNvCxnSpPr/>
      </xdr:nvCxnSpPr>
      <xdr:spPr>
        <a:xfrm>
          <a:off x="9639300" y="13445297"/>
          <a:ext cx="838200" cy="18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0" name="普通建設事業費 （ うち新規整備　）平均値テキスト"/>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1" name="フローチャート: 判断 410"/>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72197</xdr:rowOff>
    </xdr:from>
    <xdr:to>
      <xdr:col>50</xdr:col>
      <xdr:colOff>114300</xdr:colOff>
      <xdr:row>78</xdr:row>
      <xdr:rowOff>170952</xdr:rowOff>
    </xdr:to>
    <xdr:cxnSp macro="">
      <xdr:nvCxnSpPr>
        <xdr:cNvPr id="412" name="直線コネクタ 411"/>
        <xdr:cNvCxnSpPr/>
      </xdr:nvCxnSpPr>
      <xdr:spPr>
        <a:xfrm flipV="1">
          <a:off x="8750300" y="13445297"/>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3" name="フローチャート: 判断 412"/>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4" name="テキスト ボックス 413"/>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170952</xdr:rowOff>
    </xdr:from>
    <xdr:to>
      <xdr:col>45</xdr:col>
      <xdr:colOff>177800</xdr:colOff>
      <xdr:row>79</xdr:row>
      <xdr:rowOff>54253</xdr:rowOff>
    </xdr:to>
    <xdr:cxnSp macro="">
      <xdr:nvCxnSpPr>
        <xdr:cNvPr id="415" name="直線コネクタ 414"/>
        <xdr:cNvCxnSpPr/>
      </xdr:nvCxnSpPr>
      <xdr:spPr>
        <a:xfrm flipV="1">
          <a:off x="7861300" y="13544052"/>
          <a:ext cx="889000" cy="5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16" name="フローチャート: 判断 415"/>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17" name="テキスト ボックス 416"/>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52098</xdr:rowOff>
    </xdr:from>
    <xdr:to>
      <xdr:col>41</xdr:col>
      <xdr:colOff>50800</xdr:colOff>
      <xdr:row>79</xdr:row>
      <xdr:rowOff>54253</xdr:rowOff>
    </xdr:to>
    <xdr:cxnSp macro="">
      <xdr:nvCxnSpPr>
        <xdr:cNvPr id="418" name="直線コネクタ 417"/>
        <xdr:cNvCxnSpPr/>
      </xdr:nvCxnSpPr>
      <xdr:spPr>
        <a:xfrm>
          <a:off x="6972300" y="13425198"/>
          <a:ext cx="889000" cy="17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19" name="フローチャート: 判断 418"/>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0" name="テキスト ボックス 419"/>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1" name="フローチャート: 判断 420"/>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2" name="テキスト ボックス 421"/>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30428</xdr:rowOff>
    </xdr:from>
    <xdr:to>
      <xdr:col>55</xdr:col>
      <xdr:colOff>50800</xdr:colOff>
      <xdr:row>79</xdr:row>
      <xdr:rowOff>132028</xdr:rowOff>
    </xdr:to>
    <xdr:sp macro="" textlink="">
      <xdr:nvSpPr>
        <xdr:cNvPr id="428" name="楕円 427"/>
        <xdr:cNvSpPr/>
      </xdr:nvSpPr>
      <xdr:spPr>
        <a:xfrm>
          <a:off x="10426700" y="1357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116805</xdr:rowOff>
    </xdr:from>
    <xdr:ext cx="469744" cy="259045"/>
    <xdr:sp macro="" textlink="">
      <xdr:nvSpPr>
        <xdr:cNvPr id="429" name="普通建設事業費 （ うち新規整備　）該当値テキスト"/>
        <xdr:cNvSpPr txBox="1"/>
      </xdr:nvSpPr>
      <xdr:spPr>
        <a:xfrm>
          <a:off x="10528300" y="1348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21397</xdr:rowOff>
    </xdr:from>
    <xdr:to>
      <xdr:col>50</xdr:col>
      <xdr:colOff>165100</xdr:colOff>
      <xdr:row>78</xdr:row>
      <xdr:rowOff>122997</xdr:rowOff>
    </xdr:to>
    <xdr:sp macro="" textlink="">
      <xdr:nvSpPr>
        <xdr:cNvPr id="430" name="楕円 429"/>
        <xdr:cNvSpPr/>
      </xdr:nvSpPr>
      <xdr:spPr>
        <a:xfrm>
          <a:off x="9588500" y="1339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114124</xdr:rowOff>
    </xdr:from>
    <xdr:ext cx="534377" cy="259045"/>
    <xdr:sp macro="" textlink="">
      <xdr:nvSpPr>
        <xdr:cNvPr id="431" name="テキスト ボックス 430"/>
        <xdr:cNvSpPr txBox="1"/>
      </xdr:nvSpPr>
      <xdr:spPr>
        <a:xfrm>
          <a:off x="9372111" y="1348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120152</xdr:rowOff>
    </xdr:from>
    <xdr:to>
      <xdr:col>46</xdr:col>
      <xdr:colOff>38100</xdr:colOff>
      <xdr:row>79</xdr:row>
      <xdr:rowOff>50302</xdr:rowOff>
    </xdr:to>
    <xdr:sp macro="" textlink="">
      <xdr:nvSpPr>
        <xdr:cNvPr id="432" name="楕円 431"/>
        <xdr:cNvSpPr/>
      </xdr:nvSpPr>
      <xdr:spPr>
        <a:xfrm>
          <a:off x="8699500" y="1349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41429</xdr:rowOff>
    </xdr:from>
    <xdr:ext cx="469744" cy="259045"/>
    <xdr:sp macro="" textlink="">
      <xdr:nvSpPr>
        <xdr:cNvPr id="433" name="テキスト ボックス 432"/>
        <xdr:cNvSpPr txBox="1"/>
      </xdr:nvSpPr>
      <xdr:spPr>
        <a:xfrm>
          <a:off x="8515428" y="1358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3453</xdr:rowOff>
    </xdr:from>
    <xdr:to>
      <xdr:col>41</xdr:col>
      <xdr:colOff>101600</xdr:colOff>
      <xdr:row>79</xdr:row>
      <xdr:rowOff>105053</xdr:rowOff>
    </xdr:to>
    <xdr:sp macro="" textlink="">
      <xdr:nvSpPr>
        <xdr:cNvPr id="434" name="楕円 433"/>
        <xdr:cNvSpPr/>
      </xdr:nvSpPr>
      <xdr:spPr>
        <a:xfrm>
          <a:off x="7810500" y="1354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96180</xdr:rowOff>
    </xdr:from>
    <xdr:ext cx="469744" cy="259045"/>
    <xdr:sp macro="" textlink="">
      <xdr:nvSpPr>
        <xdr:cNvPr id="435" name="テキスト ボックス 434"/>
        <xdr:cNvSpPr txBox="1"/>
      </xdr:nvSpPr>
      <xdr:spPr>
        <a:xfrm>
          <a:off x="7626428" y="1364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1298</xdr:rowOff>
    </xdr:from>
    <xdr:to>
      <xdr:col>36</xdr:col>
      <xdr:colOff>165100</xdr:colOff>
      <xdr:row>78</xdr:row>
      <xdr:rowOff>102898</xdr:rowOff>
    </xdr:to>
    <xdr:sp macro="" textlink="">
      <xdr:nvSpPr>
        <xdr:cNvPr id="436" name="楕円 435"/>
        <xdr:cNvSpPr/>
      </xdr:nvSpPr>
      <xdr:spPr>
        <a:xfrm>
          <a:off x="6921500" y="1337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94025</xdr:rowOff>
    </xdr:from>
    <xdr:ext cx="534377" cy="259045"/>
    <xdr:sp macro="" textlink="">
      <xdr:nvSpPr>
        <xdr:cNvPr id="437" name="テキスト ボックス 436"/>
        <xdr:cNvSpPr txBox="1"/>
      </xdr:nvSpPr>
      <xdr:spPr>
        <a:xfrm>
          <a:off x="6705111" y="1346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3" name="直線コネクタ 462"/>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4"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5" name="直線コネクタ 464"/>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66"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67" name="直線コネクタ 466"/>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44025</xdr:rowOff>
    </xdr:from>
    <xdr:to>
      <xdr:col>55</xdr:col>
      <xdr:colOff>0</xdr:colOff>
      <xdr:row>93</xdr:row>
      <xdr:rowOff>101502</xdr:rowOff>
    </xdr:to>
    <xdr:cxnSp macro="">
      <xdr:nvCxnSpPr>
        <xdr:cNvPr id="468" name="直線コネクタ 467"/>
        <xdr:cNvCxnSpPr/>
      </xdr:nvCxnSpPr>
      <xdr:spPr>
        <a:xfrm flipV="1">
          <a:off x="9639300" y="15988875"/>
          <a:ext cx="8382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15544</xdr:rowOff>
    </xdr:from>
    <xdr:ext cx="534377" cy="259045"/>
    <xdr:sp macro="" textlink="">
      <xdr:nvSpPr>
        <xdr:cNvPr id="469" name="普通建設事業費 （ うち更新整備　）平均値テキスト"/>
        <xdr:cNvSpPr txBox="1"/>
      </xdr:nvSpPr>
      <xdr:spPr>
        <a:xfrm>
          <a:off x="10528300" y="16646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0" name="フローチャート: 判断 469"/>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101502</xdr:rowOff>
    </xdr:from>
    <xdr:to>
      <xdr:col>50</xdr:col>
      <xdr:colOff>114300</xdr:colOff>
      <xdr:row>96</xdr:row>
      <xdr:rowOff>140843</xdr:rowOff>
    </xdr:to>
    <xdr:cxnSp macro="">
      <xdr:nvCxnSpPr>
        <xdr:cNvPr id="471" name="直線コネクタ 470"/>
        <xdr:cNvCxnSpPr/>
      </xdr:nvCxnSpPr>
      <xdr:spPr>
        <a:xfrm flipV="1">
          <a:off x="8750300" y="16046352"/>
          <a:ext cx="889000" cy="55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2" name="フローチャート: 判断 471"/>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157156</xdr:rowOff>
    </xdr:from>
    <xdr:ext cx="534377" cy="259045"/>
    <xdr:sp macro="" textlink="">
      <xdr:nvSpPr>
        <xdr:cNvPr id="473" name="テキスト ボックス 472"/>
        <xdr:cNvSpPr txBox="1"/>
      </xdr:nvSpPr>
      <xdr:spPr>
        <a:xfrm>
          <a:off x="9372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49904</xdr:rowOff>
    </xdr:from>
    <xdr:to>
      <xdr:col>45</xdr:col>
      <xdr:colOff>177800</xdr:colOff>
      <xdr:row>96</xdr:row>
      <xdr:rowOff>140843</xdr:rowOff>
    </xdr:to>
    <xdr:cxnSp macro="">
      <xdr:nvCxnSpPr>
        <xdr:cNvPr id="474" name="直線コネクタ 473"/>
        <xdr:cNvCxnSpPr/>
      </xdr:nvCxnSpPr>
      <xdr:spPr>
        <a:xfrm>
          <a:off x="7861300" y="16509104"/>
          <a:ext cx="889000" cy="9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5" name="フローチャート: 判断 474"/>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159594</xdr:rowOff>
    </xdr:from>
    <xdr:ext cx="534377" cy="259045"/>
    <xdr:sp macro="" textlink="">
      <xdr:nvSpPr>
        <xdr:cNvPr id="476" name="テキスト ボックス 475"/>
        <xdr:cNvSpPr txBox="1"/>
      </xdr:nvSpPr>
      <xdr:spPr>
        <a:xfrm>
          <a:off x="8483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49904</xdr:rowOff>
    </xdr:from>
    <xdr:to>
      <xdr:col>41</xdr:col>
      <xdr:colOff>50800</xdr:colOff>
      <xdr:row>98</xdr:row>
      <xdr:rowOff>116349</xdr:rowOff>
    </xdr:to>
    <xdr:cxnSp macro="">
      <xdr:nvCxnSpPr>
        <xdr:cNvPr id="477" name="直線コネクタ 476"/>
        <xdr:cNvCxnSpPr/>
      </xdr:nvCxnSpPr>
      <xdr:spPr>
        <a:xfrm flipV="1">
          <a:off x="6972300" y="16509104"/>
          <a:ext cx="889000" cy="40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78" name="フローチャート: 判断 477"/>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11952</xdr:rowOff>
    </xdr:from>
    <xdr:ext cx="534377" cy="259045"/>
    <xdr:sp macro="" textlink="">
      <xdr:nvSpPr>
        <xdr:cNvPr id="479" name="テキスト ボックス 478"/>
        <xdr:cNvSpPr txBox="1"/>
      </xdr:nvSpPr>
      <xdr:spPr>
        <a:xfrm>
          <a:off x="7594111" y="168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0" name="フローチャート: 判断 479"/>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1" name="テキスト ボックス 480"/>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164675</xdr:rowOff>
    </xdr:from>
    <xdr:to>
      <xdr:col>55</xdr:col>
      <xdr:colOff>50800</xdr:colOff>
      <xdr:row>93</xdr:row>
      <xdr:rowOff>94825</xdr:rowOff>
    </xdr:to>
    <xdr:sp macro="" textlink="">
      <xdr:nvSpPr>
        <xdr:cNvPr id="487" name="楕円 486"/>
        <xdr:cNvSpPr/>
      </xdr:nvSpPr>
      <xdr:spPr>
        <a:xfrm>
          <a:off x="10426700" y="159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16102</xdr:rowOff>
    </xdr:from>
    <xdr:ext cx="534377" cy="259045"/>
    <xdr:sp macro="" textlink="">
      <xdr:nvSpPr>
        <xdr:cNvPr id="488" name="普通建設事業費 （ うち更新整備　）該当値テキスト"/>
        <xdr:cNvSpPr txBox="1"/>
      </xdr:nvSpPr>
      <xdr:spPr>
        <a:xfrm>
          <a:off x="10528300" y="157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50702</xdr:rowOff>
    </xdr:from>
    <xdr:to>
      <xdr:col>50</xdr:col>
      <xdr:colOff>165100</xdr:colOff>
      <xdr:row>93</xdr:row>
      <xdr:rowOff>152302</xdr:rowOff>
    </xdr:to>
    <xdr:sp macro="" textlink="">
      <xdr:nvSpPr>
        <xdr:cNvPr id="489" name="楕円 488"/>
        <xdr:cNvSpPr/>
      </xdr:nvSpPr>
      <xdr:spPr>
        <a:xfrm>
          <a:off x="9588500" y="1599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168829</xdr:rowOff>
    </xdr:from>
    <xdr:ext cx="534377" cy="259045"/>
    <xdr:sp macro="" textlink="">
      <xdr:nvSpPr>
        <xdr:cNvPr id="490" name="テキスト ボックス 489"/>
        <xdr:cNvSpPr txBox="1"/>
      </xdr:nvSpPr>
      <xdr:spPr>
        <a:xfrm>
          <a:off x="9372111" y="1577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90043</xdr:rowOff>
    </xdr:from>
    <xdr:to>
      <xdr:col>46</xdr:col>
      <xdr:colOff>38100</xdr:colOff>
      <xdr:row>97</xdr:row>
      <xdr:rowOff>20193</xdr:rowOff>
    </xdr:to>
    <xdr:sp macro="" textlink="">
      <xdr:nvSpPr>
        <xdr:cNvPr id="491" name="楕円 490"/>
        <xdr:cNvSpPr/>
      </xdr:nvSpPr>
      <xdr:spPr>
        <a:xfrm>
          <a:off x="8699500" y="165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36720</xdr:rowOff>
    </xdr:from>
    <xdr:ext cx="534377" cy="259045"/>
    <xdr:sp macro="" textlink="">
      <xdr:nvSpPr>
        <xdr:cNvPr id="492" name="テキスト ボックス 491"/>
        <xdr:cNvSpPr txBox="1"/>
      </xdr:nvSpPr>
      <xdr:spPr>
        <a:xfrm>
          <a:off x="8483111" y="163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170554</xdr:rowOff>
    </xdr:from>
    <xdr:to>
      <xdr:col>41</xdr:col>
      <xdr:colOff>101600</xdr:colOff>
      <xdr:row>96</xdr:row>
      <xdr:rowOff>100704</xdr:rowOff>
    </xdr:to>
    <xdr:sp macro="" textlink="">
      <xdr:nvSpPr>
        <xdr:cNvPr id="493" name="楕円 492"/>
        <xdr:cNvSpPr/>
      </xdr:nvSpPr>
      <xdr:spPr>
        <a:xfrm>
          <a:off x="7810500" y="1645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117231</xdr:rowOff>
    </xdr:from>
    <xdr:ext cx="534377" cy="259045"/>
    <xdr:sp macro="" textlink="">
      <xdr:nvSpPr>
        <xdr:cNvPr id="494" name="テキスト ボックス 493"/>
        <xdr:cNvSpPr txBox="1"/>
      </xdr:nvSpPr>
      <xdr:spPr>
        <a:xfrm>
          <a:off x="7594111" y="162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65549</xdr:rowOff>
    </xdr:from>
    <xdr:to>
      <xdr:col>36</xdr:col>
      <xdr:colOff>165100</xdr:colOff>
      <xdr:row>98</xdr:row>
      <xdr:rowOff>167149</xdr:rowOff>
    </xdr:to>
    <xdr:sp macro="" textlink="">
      <xdr:nvSpPr>
        <xdr:cNvPr id="495" name="楕円 494"/>
        <xdr:cNvSpPr/>
      </xdr:nvSpPr>
      <xdr:spPr>
        <a:xfrm>
          <a:off x="6921500" y="168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158276</xdr:rowOff>
    </xdr:from>
    <xdr:ext cx="534377" cy="259045"/>
    <xdr:sp macro="" textlink="">
      <xdr:nvSpPr>
        <xdr:cNvPr id="496" name="テキスト ボックス 495"/>
        <xdr:cNvSpPr txBox="1"/>
      </xdr:nvSpPr>
      <xdr:spPr>
        <a:xfrm>
          <a:off x="6705111" y="169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18" name="直線コネクタ 517"/>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1"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2" name="直線コネクタ 521"/>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169875</xdr:rowOff>
    </xdr:from>
    <xdr:to>
      <xdr:col>85</xdr:col>
      <xdr:colOff>127000</xdr:colOff>
      <xdr:row>38</xdr:row>
      <xdr:rowOff>62685</xdr:rowOff>
    </xdr:to>
    <xdr:cxnSp macro="">
      <xdr:nvCxnSpPr>
        <xdr:cNvPr id="523" name="直線コネクタ 522"/>
        <xdr:cNvCxnSpPr/>
      </xdr:nvCxnSpPr>
      <xdr:spPr>
        <a:xfrm flipV="1">
          <a:off x="15481300" y="6513525"/>
          <a:ext cx="838200" cy="6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156161</xdr:rowOff>
    </xdr:from>
    <xdr:ext cx="469744" cy="259045"/>
    <xdr:sp macro="" textlink="">
      <xdr:nvSpPr>
        <xdr:cNvPr id="524" name="災害復旧事業費平均値テキスト"/>
        <xdr:cNvSpPr txBox="1"/>
      </xdr:nvSpPr>
      <xdr:spPr>
        <a:xfrm>
          <a:off x="16370300" y="6499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5" name="フローチャート: 判断 524"/>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62685</xdr:rowOff>
    </xdr:from>
    <xdr:to>
      <xdr:col>81</xdr:col>
      <xdr:colOff>50800</xdr:colOff>
      <xdr:row>38</xdr:row>
      <xdr:rowOff>114051</xdr:rowOff>
    </xdr:to>
    <xdr:cxnSp macro="">
      <xdr:nvCxnSpPr>
        <xdr:cNvPr id="526" name="直線コネクタ 525"/>
        <xdr:cNvCxnSpPr/>
      </xdr:nvCxnSpPr>
      <xdr:spPr>
        <a:xfrm flipV="1">
          <a:off x="14592300" y="6577785"/>
          <a:ext cx="889000" cy="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27" name="フローチャート: 判断 526"/>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128409</xdr:rowOff>
    </xdr:from>
    <xdr:ext cx="469744" cy="259045"/>
    <xdr:sp macro="" textlink="">
      <xdr:nvSpPr>
        <xdr:cNvPr id="528" name="テキスト ボックス 527"/>
        <xdr:cNvSpPr txBox="1"/>
      </xdr:nvSpPr>
      <xdr:spPr>
        <a:xfrm>
          <a:off x="15246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114051</xdr:rowOff>
    </xdr:from>
    <xdr:to>
      <xdr:col>76</xdr:col>
      <xdr:colOff>114300</xdr:colOff>
      <xdr:row>38</xdr:row>
      <xdr:rowOff>121503</xdr:rowOff>
    </xdr:to>
    <xdr:cxnSp macro="">
      <xdr:nvCxnSpPr>
        <xdr:cNvPr id="529" name="直線コネクタ 528"/>
        <xdr:cNvCxnSpPr/>
      </xdr:nvCxnSpPr>
      <xdr:spPr>
        <a:xfrm flipV="1">
          <a:off x="13703300" y="6629151"/>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0" name="フローチャート: 判断 529"/>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1" name="テキスト ボックス 530"/>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121503</xdr:rowOff>
    </xdr:from>
    <xdr:to>
      <xdr:col>71</xdr:col>
      <xdr:colOff>177800</xdr:colOff>
      <xdr:row>38</xdr:row>
      <xdr:rowOff>139678</xdr:rowOff>
    </xdr:to>
    <xdr:cxnSp macro="">
      <xdr:nvCxnSpPr>
        <xdr:cNvPr id="532" name="直線コネクタ 531"/>
        <xdr:cNvCxnSpPr/>
      </xdr:nvCxnSpPr>
      <xdr:spPr>
        <a:xfrm flipV="1">
          <a:off x="12814300" y="6636603"/>
          <a:ext cx="889000" cy="1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3" name="フローチャート: 判断 532"/>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4" name="テキスト ボックス 533"/>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5" name="フローチャート: 判断 534"/>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36" name="テキスト ボックス 535"/>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119075</xdr:rowOff>
    </xdr:from>
    <xdr:to>
      <xdr:col>85</xdr:col>
      <xdr:colOff>177800</xdr:colOff>
      <xdr:row>38</xdr:row>
      <xdr:rowOff>49225</xdr:rowOff>
    </xdr:to>
    <xdr:sp macro="" textlink="">
      <xdr:nvSpPr>
        <xdr:cNvPr id="542" name="楕円 541"/>
        <xdr:cNvSpPr/>
      </xdr:nvSpPr>
      <xdr:spPr>
        <a:xfrm>
          <a:off x="16268700" y="64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141952</xdr:rowOff>
    </xdr:from>
    <xdr:ext cx="469744" cy="259045"/>
    <xdr:sp macro="" textlink="">
      <xdr:nvSpPr>
        <xdr:cNvPr id="543" name="災害復旧事業費該当値テキスト"/>
        <xdr:cNvSpPr txBox="1"/>
      </xdr:nvSpPr>
      <xdr:spPr>
        <a:xfrm>
          <a:off x="16370300" y="631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11885</xdr:rowOff>
    </xdr:from>
    <xdr:to>
      <xdr:col>81</xdr:col>
      <xdr:colOff>101600</xdr:colOff>
      <xdr:row>38</xdr:row>
      <xdr:rowOff>113485</xdr:rowOff>
    </xdr:to>
    <xdr:sp macro="" textlink="">
      <xdr:nvSpPr>
        <xdr:cNvPr id="544" name="楕円 543"/>
        <xdr:cNvSpPr/>
      </xdr:nvSpPr>
      <xdr:spPr>
        <a:xfrm>
          <a:off x="15430500" y="652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130012</xdr:rowOff>
    </xdr:from>
    <xdr:ext cx="469744" cy="259045"/>
    <xdr:sp macro="" textlink="">
      <xdr:nvSpPr>
        <xdr:cNvPr id="545" name="テキスト ボックス 544"/>
        <xdr:cNvSpPr txBox="1"/>
      </xdr:nvSpPr>
      <xdr:spPr>
        <a:xfrm>
          <a:off x="15246428" y="630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63251</xdr:rowOff>
    </xdr:from>
    <xdr:to>
      <xdr:col>76</xdr:col>
      <xdr:colOff>165100</xdr:colOff>
      <xdr:row>38</xdr:row>
      <xdr:rowOff>164851</xdr:rowOff>
    </xdr:to>
    <xdr:sp macro="" textlink="">
      <xdr:nvSpPr>
        <xdr:cNvPr id="546" name="楕円 545"/>
        <xdr:cNvSpPr/>
      </xdr:nvSpPr>
      <xdr:spPr>
        <a:xfrm>
          <a:off x="14541500" y="65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155978</xdr:rowOff>
    </xdr:from>
    <xdr:ext cx="469744" cy="259045"/>
    <xdr:sp macro="" textlink="">
      <xdr:nvSpPr>
        <xdr:cNvPr id="547" name="テキスト ボックス 546"/>
        <xdr:cNvSpPr txBox="1"/>
      </xdr:nvSpPr>
      <xdr:spPr>
        <a:xfrm>
          <a:off x="14357428" y="66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70703</xdr:rowOff>
    </xdr:from>
    <xdr:to>
      <xdr:col>72</xdr:col>
      <xdr:colOff>38100</xdr:colOff>
      <xdr:row>39</xdr:row>
      <xdr:rowOff>853</xdr:rowOff>
    </xdr:to>
    <xdr:sp macro="" textlink="">
      <xdr:nvSpPr>
        <xdr:cNvPr id="548" name="楕円 547"/>
        <xdr:cNvSpPr/>
      </xdr:nvSpPr>
      <xdr:spPr>
        <a:xfrm>
          <a:off x="13652500" y="658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163430</xdr:rowOff>
    </xdr:from>
    <xdr:ext cx="378565" cy="259045"/>
    <xdr:sp macro="" textlink="">
      <xdr:nvSpPr>
        <xdr:cNvPr id="549" name="テキスト ボックス 548"/>
        <xdr:cNvSpPr txBox="1"/>
      </xdr:nvSpPr>
      <xdr:spPr>
        <a:xfrm>
          <a:off x="13514017" y="6678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88878</xdr:rowOff>
    </xdr:from>
    <xdr:to>
      <xdr:col>67</xdr:col>
      <xdr:colOff>101600</xdr:colOff>
      <xdr:row>39</xdr:row>
      <xdr:rowOff>19028</xdr:rowOff>
    </xdr:to>
    <xdr:sp macro="" textlink="">
      <xdr:nvSpPr>
        <xdr:cNvPr id="550" name="楕円 549"/>
        <xdr:cNvSpPr/>
      </xdr:nvSpPr>
      <xdr:spPr>
        <a:xfrm>
          <a:off x="12763500" y="66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10155</xdr:rowOff>
    </xdr:from>
    <xdr:ext cx="249299" cy="259045"/>
    <xdr:sp macro="" textlink="">
      <xdr:nvSpPr>
        <xdr:cNvPr id="551" name="テキスト ボックス 550"/>
        <xdr:cNvSpPr txBox="1"/>
      </xdr:nvSpPr>
      <xdr:spPr>
        <a:xfrm>
          <a:off x="12689650" y="66967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4" name="直線コネクタ 623"/>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5"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26" name="直線コネクタ 625"/>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27"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28" name="直線コネクタ 627"/>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43288</xdr:rowOff>
    </xdr:from>
    <xdr:to>
      <xdr:col>85</xdr:col>
      <xdr:colOff>127000</xdr:colOff>
      <xdr:row>70</xdr:row>
      <xdr:rowOff>114840</xdr:rowOff>
    </xdr:to>
    <xdr:cxnSp macro="">
      <xdr:nvCxnSpPr>
        <xdr:cNvPr id="629" name="直線コネクタ 628"/>
        <xdr:cNvCxnSpPr/>
      </xdr:nvCxnSpPr>
      <xdr:spPr>
        <a:xfrm flipV="1">
          <a:off x="15481300" y="12044788"/>
          <a:ext cx="8382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163225</xdr:rowOff>
    </xdr:from>
    <xdr:ext cx="534377" cy="259045"/>
    <xdr:sp macro="" textlink="">
      <xdr:nvSpPr>
        <xdr:cNvPr id="630" name="公債費平均値テキスト"/>
        <xdr:cNvSpPr txBox="1"/>
      </xdr:nvSpPr>
      <xdr:spPr>
        <a:xfrm>
          <a:off x="16370300" y="1285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1" name="フローチャート: 判断 630"/>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114840</xdr:rowOff>
    </xdr:from>
    <xdr:to>
      <xdr:col>81</xdr:col>
      <xdr:colOff>50800</xdr:colOff>
      <xdr:row>71</xdr:row>
      <xdr:rowOff>72110</xdr:rowOff>
    </xdr:to>
    <xdr:cxnSp macro="">
      <xdr:nvCxnSpPr>
        <xdr:cNvPr id="632" name="直線コネクタ 631"/>
        <xdr:cNvCxnSpPr/>
      </xdr:nvCxnSpPr>
      <xdr:spPr>
        <a:xfrm flipV="1">
          <a:off x="14592300" y="12116340"/>
          <a:ext cx="889000" cy="12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3" name="フローチャート: 判断 632"/>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100112</xdr:rowOff>
    </xdr:from>
    <xdr:ext cx="534377" cy="259045"/>
    <xdr:sp macro="" textlink="">
      <xdr:nvSpPr>
        <xdr:cNvPr id="634" name="テキスト ボックス 633"/>
        <xdr:cNvSpPr txBox="1"/>
      </xdr:nvSpPr>
      <xdr:spPr>
        <a:xfrm>
          <a:off x="15214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72110</xdr:rowOff>
    </xdr:from>
    <xdr:to>
      <xdr:col>76</xdr:col>
      <xdr:colOff>114300</xdr:colOff>
      <xdr:row>72</xdr:row>
      <xdr:rowOff>120879</xdr:rowOff>
    </xdr:to>
    <xdr:cxnSp macro="">
      <xdr:nvCxnSpPr>
        <xdr:cNvPr id="635" name="直線コネクタ 634"/>
        <xdr:cNvCxnSpPr/>
      </xdr:nvCxnSpPr>
      <xdr:spPr>
        <a:xfrm flipV="1">
          <a:off x="13703300" y="12245060"/>
          <a:ext cx="889000" cy="22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36" name="フローチャート: 判断 635"/>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93845</xdr:rowOff>
    </xdr:from>
    <xdr:ext cx="534377" cy="259045"/>
    <xdr:sp macro="" textlink="">
      <xdr:nvSpPr>
        <xdr:cNvPr id="637" name="テキスト ボックス 636"/>
        <xdr:cNvSpPr txBox="1"/>
      </xdr:nvSpPr>
      <xdr:spPr>
        <a:xfrm>
          <a:off x="14325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120879</xdr:rowOff>
    </xdr:from>
    <xdr:to>
      <xdr:col>71</xdr:col>
      <xdr:colOff>177800</xdr:colOff>
      <xdr:row>73</xdr:row>
      <xdr:rowOff>76912</xdr:rowOff>
    </xdr:to>
    <xdr:cxnSp macro="">
      <xdr:nvCxnSpPr>
        <xdr:cNvPr id="638" name="直線コネクタ 637"/>
        <xdr:cNvCxnSpPr/>
      </xdr:nvCxnSpPr>
      <xdr:spPr>
        <a:xfrm flipV="1">
          <a:off x="12814300" y="12465279"/>
          <a:ext cx="889000" cy="12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39" name="フローチャート: 判断 638"/>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98131</xdr:rowOff>
    </xdr:from>
    <xdr:ext cx="534377" cy="259045"/>
    <xdr:sp macro="" textlink="">
      <xdr:nvSpPr>
        <xdr:cNvPr id="640" name="テキスト ボックス 639"/>
        <xdr:cNvSpPr txBox="1"/>
      </xdr:nvSpPr>
      <xdr:spPr>
        <a:xfrm>
          <a:off x="13436111" y="129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1" name="フローチャート: 判断 640"/>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89082</xdr:rowOff>
    </xdr:from>
    <xdr:ext cx="534377" cy="259045"/>
    <xdr:sp macro="" textlink="">
      <xdr:nvSpPr>
        <xdr:cNvPr id="642" name="テキスト ボックス 641"/>
        <xdr:cNvSpPr txBox="1"/>
      </xdr:nvSpPr>
      <xdr:spPr>
        <a:xfrm>
          <a:off x="12547111" y="12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163938</xdr:rowOff>
    </xdr:from>
    <xdr:to>
      <xdr:col>85</xdr:col>
      <xdr:colOff>177800</xdr:colOff>
      <xdr:row>70</xdr:row>
      <xdr:rowOff>94088</xdr:rowOff>
    </xdr:to>
    <xdr:sp macro="" textlink="">
      <xdr:nvSpPr>
        <xdr:cNvPr id="648" name="楕円 647"/>
        <xdr:cNvSpPr/>
      </xdr:nvSpPr>
      <xdr:spPr>
        <a:xfrm>
          <a:off x="16268700" y="119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78865</xdr:rowOff>
    </xdr:from>
    <xdr:ext cx="534377" cy="259045"/>
    <xdr:sp macro="" textlink="">
      <xdr:nvSpPr>
        <xdr:cNvPr id="649" name="公債費該当値テキスト"/>
        <xdr:cNvSpPr txBox="1"/>
      </xdr:nvSpPr>
      <xdr:spPr>
        <a:xfrm>
          <a:off x="16370300" y="1190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64040</xdr:rowOff>
    </xdr:from>
    <xdr:to>
      <xdr:col>81</xdr:col>
      <xdr:colOff>101600</xdr:colOff>
      <xdr:row>70</xdr:row>
      <xdr:rowOff>165640</xdr:rowOff>
    </xdr:to>
    <xdr:sp macro="" textlink="">
      <xdr:nvSpPr>
        <xdr:cNvPr id="650" name="楕円 649"/>
        <xdr:cNvSpPr/>
      </xdr:nvSpPr>
      <xdr:spPr>
        <a:xfrm>
          <a:off x="15430500" y="1206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10717</xdr:rowOff>
    </xdr:from>
    <xdr:ext cx="534377" cy="259045"/>
    <xdr:sp macro="" textlink="">
      <xdr:nvSpPr>
        <xdr:cNvPr id="651" name="テキスト ボックス 650"/>
        <xdr:cNvSpPr txBox="1"/>
      </xdr:nvSpPr>
      <xdr:spPr>
        <a:xfrm>
          <a:off x="15214111" y="1184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21310</xdr:rowOff>
    </xdr:from>
    <xdr:to>
      <xdr:col>76</xdr:col>
      <xdr:colOff>165100</xdr:colOff>
      <xdr:row>71</xdr:row>
      <xdr:rowOff>122910</xdr:rowOff>
    </xdr:to>
    <xdr:sp macro="" textlink="">
      <xdr:nvSpPr>
        <xdr:cNvPr id="652" name="楕円 651"/>
        <xdr:cNvSpPr/>
      </xdr:nvSpPr>
      <xdr:spPr>
        <a:xfrm>
          <a:off x="14541500" y="1219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139437</xdr:rowOff>
    </xdr:from>
    <xdr:ext cx="534377" cy="259045"/>
    <xdr:sp macro="" textlink="">
      <xdr:nvSpPr>
        <xdr:cNvPr id="653" name="テキスト ボックス 652"/>
        <xdr:cNvSpPr txBox="1"/>
      </xdr:nvSpPr>
      <xdr:spPr>
        <a:xfrm>
          <a:off x="14325111" y="1196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70079</xdr:rowOff>
    </xdr:from>
    <xdr:to>
      <xdr:col>72</xdr:col>
      <xdr:colOff>38100</xdr:colOff>
      <xdr:row>73</xdr:row>
      <xdr:rowOff>229</xdr:rowOff>
    </xdr:to>
    <xdr:sp macro="" textlink="">
      <xdr:nvSpPr>
        <xdr:cNvPr id="654" name="楕円 653"/>
        <xdr:cNvSpPr/>
      </xdr:nvSpPr>
      <xdr:spPr>
        <a:xfrm>
          <a:off x="13652500" y="124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16756</xdr:rowOff>
    </xdr:from>
    <xdr:ext cx="534377" cy="259045"/>
    <xdr:sp macro="" textlink="">
      <xdr:nvSpPr>
        <xdr:cNvPr id="655" name="テキスト ボックス 654"/>
        <xdr:cNvSpPr txBox="1"/>
      </xdr:nvSpPr>
      <xdr:spPr>
        <a:xfrm>
          <a:off x="13436111" y="1218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26112</xdr:rowOff>
    </xdr:from>
    <xdr:to>
      <xdr:col>67</xdr:col>
      <xdr:colOff>101600</xdr:colOff>
      <xdr:row>73</xdr:row>
      <xdr:rowOff>127712</xdr:rowOff>
    </xdr:to>
    <xdr:sp macro="" textlink="">
      <xdr:nvSpPr>
        <xdr:cNvPr id="656" name="楕円 655"/>
        <xdr:cNvSpPr/>
      </xdr:nvSpPr>
      <xdr:spPr>
        <a:xfrm>
          <a:off x="12763500" y="1254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144239</xdr:rowOff>
    </xdr:from>
    <xdr:ext cx="534377" cy="259045"/>
    <xdr:sp macro="" textlink="">
      <xdr:nvSpPr>
        <xdr:cNvPr id="657" name="テキスト ボックス 656"/>
        <xdr:cNvSpPr txBox="1"/>
      </xdr:nvSpPr>
      <xdr:spPr>
        <a:xfrm>
          <a:off x="12547111" y="1231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1" name="直線コネクタ 680"/>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2"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3" name="直線コネクタ 682"/>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4"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5" name="直線コネクタ 684"/>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118542</xdr:rowOff>
    </xdr:from>
    <xdr:to>
      <xdr:col>85</xdr:col>
      <xdr:colOff>127000</xdr:colOff>
      <xdr:row>98</xdr:row>
      <xdr:rowOff>150507</xdr:rowOff>
    </xdr:to>
    <xdr:cxnSp macro="">
      <xdr:nvCxnSpPr>
        <xdr:cNvPr id="686" name="直線コネクタ 685"/>
        <xdr:cNvCxnSpPr/>
      </xdr:nvCxnSpPr>
      <xdr:spPr>
        <a:xfrm flipV="1">
          <a:off x="15481300" y="16920642"/>
          <a:ext cx="838200" cy="3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87" name="積立金平均値テキスト"/>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88" name="フローチャート: 判断 687"/>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110795</xdr:rowOff>
    </xdr:from>
    <xdr:to>
      <xdr:col>81</xdr:col>
      <xdr:colOff>50800</xdr:colOff>
      <xdr:row>98</xdr:row>
      <xdr:rowOff>150507</xdr:rowOff>
    </xdr:to>
    <xdr:cxnSp macro="">
      <xdr:nvCxnSpPr>
        <xdr:cNvPr id="689" name="直線コネクタ 688"/>
        <xdr:cNvCxnSpPr/>
      </xdr:nvCxnSpPr>
      <xdr:spPr>
        <a:xfrm>
          <a:off x="14592300" y="16912895"/>
          <a:ext cx="889000" cy="3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0" name="フローチャート: 判断 689"/>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1" name="テキスト ボックス 690"/>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151321</xdr:rowOff>
    </xdr:from>
    <xdr:to>
      <xdr:col>76</xdr:col>
      <xdr:colOff>114300</xdr:colOff>
      <xdr:row>98</xdr:row>
      <xdr:rowOff>110795</xdr:rowOff>
    </xdr:to>
    <xdr:cxnSp macro="">
      <xdr:nvCxnSpPr>
        <xdr:cNvPr id="692" name="直線コネクタ 691"/>
        <xdr:cNvCxnSpPr/>
      </xdr:nvCxnSpPr>
      <xdr:spPr>
        <a:xfrm>
          <a:off x="13703300" y="16610521"/>
          <a:ext cx="889000" cy="30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3" name="フローチャート: 判断 692"/>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4" name="テキスト ボックス 693"/>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151321</xdr:rowOff>
    </xdr:from>
    <xdr:to>
      <xdr:col>71</xdr:col>
      <xdr:colOff>177800</xdr:colOff>
      <xdr:row>98</xdr:row>
      <xdr:rowOff>13945</xdr:rowOff>
    </xdr:to>
    <xdr:cxnSp macro="">
      <xdr:nvCxnSpPr>
        <xdr:cNvPr id="695" name="直線コネクタ 694"/>
        <xdr:cNvCxnSpPr/>
      </xdr:nvCxnSpPr>
      <xdr:spPr>
        <a:xfrm flipV="1">
          <a:off x="12814300" y="16610521"/>
          <a:ext cx="889000" cy="20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696" name="フローチャート: 判断 695"/>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62971</xdr:rowOff>
    </xdr:from>
    <xdr:ext cx="534377" cy="259045"/>
    <xdr:sp macro="" textlink="">
      <xdr:nvSpPr>
        <xdr:cNvPr id="697" name="テキスト ボックス 696"/>
        <xdr:cNvSpPr txBox="1"/>
      </xdr:nvSpPr>
      <xdr:spPr>
        <a:xfrm>
          <a:off x="13436111" y="168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698" name="フローチャート: 判断 697"/>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84307</xdr:rowOff>
    </xdr:from>
    <xdr:ext cx="534377" cy="259045"/>
    <xdr:sp macro="" textlink="">
      <xdr:nvSpPr>
        <xdr:cNvPr id="699" name="テキスト ボックス 698"/>
        <xdr:cNvSpPr txBox="1"/>
      </xdr:nvSpPr>
      <xdr:spPr>
        <a:xfrm>
          <a:off x="12547111" y="168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67742</xdr:rowOff>
    </xdr:from>
    <xdr:to>
      <xdr:col>85</xdr:col>
      <xdr:colOff>177800</xdr:colOff>
      <xdr:row>98</xdr:row>
      <xdr:rowOff>169342</xdr:rowOff>
    </xdr:to>
    <xdr:sp macro="" textlink="">
      <xdr:nvSpPr>
        <xdr:cNvPr id="705" name="楕円 704"/>
        <xdr:cNvSpPr/>
      </xdr:nvSpPr>
      <xdr:spPr>
        <a:xfrm>
          <a:off x="16268700" y="168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154119</xdr:rowOff>
    </xdr:from>
    <xdr:ext cx="469744" cy="259045"/>
    <xdr:sp macro="" textlink="">
      <xdr:nvSpPr>
        <xdr:cNvPr id="706" name="積立金該当値テキスト"/>
        <xdr:cNvSpPr txBox="1"/>
      </xdr:nvSpPr>
      <xdr:spPr>
        <a:xfrm>
          <a:off x="16370300" y="1678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99707</xdr:rowOff>
    </xdr:from>
    <xdr:to>
      <xdr:col>81</xdr:col>
      <xdr:colOff>101600</xdr:colOff>
      <xdr:row>99</xdr:row>
      <xdr:rowOff>29857</xdr:rowOff>
    </xdr:to>
    <xdr:sp macro="" textlink="">
      <xdr:nvSpPr>
        <xdr:cNvPr id="707" name="楕円 706"/>
        <xdr:cNvSpPr/>
      </xdr:nvSpPr>
      <xdr:spPr>
        <a:xfrm>
          <a:off x="15430500" y="169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20984</xdr:rowOff>
    </xdr:from>
    <xdr:ext cx="469744" cy="259045"/>
    <xdr:sp macro="" textlink="">
      <xdr:nvSpPr>
        <xdr:cNvPr id="708" name="テキスト ボックス 707"/>
        <xdr:cNvSpPr txBox="1"/>
      </xdr:nvSpPr>
      <xdr:spPr>
        <a:xfrm>
          <a:off x="15246428" y="1699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59995</xdr:rowOff>
    </xdr:from>
    <xdr:to>
      <xdr:col>76</xdr:col>
      <xdr:colOff>165100</xdr:colOff>
      <xdr:row>98</xdr:row>
      <xdr:rowOff>161595</xdr:rowOff>
    </xdr:to>
    <xdr:sp macro="" textlink="">
      <xdr:nvSpPr>
        <xdr:cNvPr id="709" name="楕円 708"/>
        <xdr:cNvSpPr/>
      </xdr:nvSpPr>
      <xdr:spPr>
        <a:xfrm>
          <a:off x="14541500" y="168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152722</xdr:rowOff>
    </xdr:from>
    <xdr:ext cx="469744" cy="259045"/>
    <xdr:sp macro="" textlink="">
      <xdr:nvSpPr>
        <xdr:cNvPr id="710" name="テキスト ボックス 709"/>
        <xdr:cNvSpPr txBox="1"/>
      </xdr:nvSpPr>
      <xdr:spPr>
        <a:xfrm>
          <a:off x="14357428" y="1695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100521</xdr:rowOff>
    </xdr:from>
    <xdr:to>
      <xdr:col>72</xdr:col>
      <xdr:colOff>38100</xdr:colOff>
      <xdr:row>97</xdr:row>
      <xdr:rowOff>30671</xdr:rowOff>
    </xdr:to>
    <xdr:sp macro="" textlink="">
      <xdr:nvSpPr>
        <xdr:cNvPr id="711" name="楕円 710"/>
        <xdr:cNvSpPr/>
      </xdr:nvSpPr>
      <xdr:spPr>
        <a:xfrm>
          <a:off x="13652500" y="165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47198</xdr:rowOff>
    </xdr:from>
    <xdr:ext cx="534377" cy="259045"/>
    <xdr:sp macro="" textlink="">
      <xdr:nvSpPr>
        <xdr:cNvPr id="712" name="テキスト ボックス 711"/>
        <xdr:cNvSpPr txBox="1"/>
      </xdr:nvSpPr>
      <xdr:spPr>
        <a:xfrm>
          <a:off x="13436111" y="163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134595</xdr:rowOff>
    </xdr:from>
    <xdr:to>
      <xdr:col>67</xdr:col>
      <xdr:colOff>101600</xdr:colOff>
      <xdr:row>98</xdr:row>
      <xdr:rowOff>64745</xdr:rowOff>
    </xdr:to>
    <xdr:sp macro="" textlink="">
      <xdr:nvSpPr>
        <xdr:cNvPr id="713" name="楕円 712"/>
        <xdr:cNvSpPr/>
      </xdr:nvSpPr>
      <xdr:spPr>
        <a:xfrm>
          <a:off x="12763500" y="167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81272</xdr:rowOff>
    </xdr:from>
    <xdr:ext cx="534377" cy="259045"/>
    <xdr:sp macro="" textlink="">
      <xdr:nvSpPr>
        <xdr:cNvPr id="714" name="テキスト ボックス 713"/>
        <xdr:cNvSpPr txBox="1"/>
      </xdr:nvSpPr>
      <xdr:spPr>
        <a:xfrm>
          <a:off x="12547111" y="165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0" name="直線コネクタ 739"/>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3"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4" name="直線コネクタ 743"/>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92129</xdr:rowOff>
    </xdr:from>
    <xdr:to>
      <xdr:col>116</xdr:col>
      <xdr:colOff>63500</xdr:colOff>
      <xdr:row>39</xdr:row>
      <xdr:rowOff>93653</xdr:rowOff>
    </xdr:to>
    <xdr:cxnSp macro="">
      <xdr:nvCxnSpPr>
        <xdr:cNvPr id="745" name="直線コネクタ 744"/>
        <xdr:cNvCxnSpPr/>
      </xdr:nvCxnSpPr>
      <xdr:spPr>
        <a:xfrm flipV="1">
          <a:off x="21323300" y="677867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46" name="投資及び出資金平均値テキスト"/>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47" name="フローチャート: 判断 746"/>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93653</xdr:rowOff>
    </xdr:from>
    <xdr:to>
      <xdr:col>111</xdr:col>
      <xdr:colOff>177800</xdr:colOff>
      <xdr:row>39</xdr:row>
      <xdr:rowOff>96919</xdr:rowOff>
    </xdr:to>
    <xdr:cxnSp macro="">
      <xdr:nvCxnSpPr>
        <xdr:cNvPr id="748" name="直線コネクタ 747"/>
        <xdr:cNvCxnSpPr/>
      </xdr:nvCxnSpPr>
      <xdr:spPr>
        <a:xfrm flipV="1">
          <a:off x="20434300" y="67802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49" name="フローチャート: 判断 748"/>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0" name="テキスト ボックス 749"/>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96919</xdr:rowOff>
    </xdr:from>
    <xdr:to>
      <xdr:col>107</xdr:col>
      <xdr:colOff>50800</xdr:colOff>
      <xdr:row>39</xdr:row>
      <xdr:rowOff>98878</xdr:rowOff>
    </xdr:to>
    <xdr:cxnSp macro="">
      <xdr:nvCxnSpPr>
        <xdr:cNvPr id="751" name="直線コネクタ 750"/>
        <xdr:cNvCxnSpPr/>
      </xdr:nvCxnSpPr>
      <xdr:spPr>
        <a:xfrm flipV="1">
          <a:off x="19545300" y="678346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2" name="フローチャート: 判断 751"/>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3" name="テキスト ボックス 752"/>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5" name="フローチャート: 判断 754"/>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56" name="テキスト ボックス 755"/>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57" name="フローチャート: 判断 756"/>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58" name="テキスト ボックス 757"/>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41329</xdr:rowOff>
    </xdr:from>
    <xdr:to>
      <xdr:col>116</xdr:col>
      <xdr:colOff>114300</xdr:colOff>
      <xdr:row>39</xdr:row>
      <xdr:rowOff>142929</xdr:rowOff>
    </xdr:to>
    <xdr:sp macro="" textlink="">
      <xdr:nvSpPr>
        <xdr:cNvPr id="764" name="楕円 763"/>
        <xdr:cNvSpPr/>
      </xdr:nvSpPr>
      <xdr:spPr>
        <a:xfrm>
          <a:off x="22110700" y="672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127706</xdr:rowOff>
    </xdr:from>
    <xdr:ext cx="313932" cy="259045"/>
    <xdr:sp macro="" textlink="">
      <xdr:nvSpPr>
        <xdr:cNvPr id="765" name="投資及び出資金該当値テキスト"/>
        <xdr:cNvSpPr txBox="1"/>
      </xdr:nvSpPr>
      <xdr:spPr>
        <a:xfrm>
          <a:off x="22212300" y="66428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42853</xdr:rowOff>
    </xdr:from>
    <xdr:to>
      <xdr:col>112</xdr:col>
      <xdr:colOff>38100</xdr:colOff>
      <xdr:row>39</xdr:row>
      <xdr:rowOff>144453</xdr:rowOff>
    </xdr:to>
    <xdr:sp macro="" textlink="">
      <xdr:nvSpPr>
        <xdr:cNvPr id="766" name="楕円 765"/>
        <xdr:cNvSpPr/>
      </xdr:nvSpPr>
      <xdr:spPr>
        <a:xfrm>
          <a:off x="212725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135580</xdr:rowOff>
    </xdr:from>
    <xdr:ext cx="313932" cy="259045"/>
    <xdr:sp macro="" textlink="">
      <xdr:nvSpPr>
        <xdr:cNvPr id="767" name="テキスト ボックス 766"/>
        <xdr:cNvSpPr txBox="1"/>
      </xdr:nvSpPr>
      <xdr:spPr>
        <a:xfrm>
          <a:off x="21166333" y="68221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46119</xdr:rowOff>
    </xdr:from>
    <xdr:to>
      <xdr:col>107</xdr:col>
      <xdr:colOff>101600</xdr:colOff>
      <xdr:row>39</xdr:row>
      <xdr:rowOff>147719</xdr:rowOff>
    </xdr:to>
    <xdr:sp macro="" textlink="">
      <xdr:nvSpPr>
        <xdr:cNvPr id="768" name="楕円 767"/>
        <xdr:cNvSpPr/>
      </xdr:nvSpPr>
      <xdr:spPr>
        <a:xfrm>
          <a:off x="20383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138846</xdr:rowOff>
    </xdr:from>
    <xdr:ext cx="313932" cy="259045"/>
    <xdr:sp macro="" textlink="">
      <xdr:nvSpPr>
        <xdr:cNvPr id="769" name="テキスト ボックス 768"/>
        <xdr:cNvSpPr txBox="1"/>
      </xdr:nvSpPr>
      <xdr:spPr>
        <a:xfrm>
          <a:off x="20277333" y="6825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7" name="テキスト ボックス 78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9" name="テキスト ボックス 788"/>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1" name="テキスト ボックス 790"/>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797" name="直線コネクタ 796"/>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0"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1" name="直線コネクタ 800"/>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27051</xdr:rowOff>
    </xdr:from>
    <xdr:to>
      <xdr:col>116</xdr:col>
      <xdr:colOff>63500</xdr:colOff>
      <xdr:row>56</xdr:row>
      <xdr:rowOff>63119</xdr:rowOff>
    </xdr:to>
    <xdr:cxnSp macro="">
      <xdr:nvCxnSpPr>
        <xdr:cNvPr id="802" name="直線コネクタ 801"/>
        <xdr:cNvCxnSpPr/>
      </xdr:nvCxnSpPr>
      <xdr:spPr>
        <a:xfrm>
          <a:off x="21323300" y="9628251"/>
          <a:ext cx="83820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43324</xdr:rowOff>
    </xdr:from>
    <xdr:ext cx="469744" cy="259045"/>
    <xdr:sp macro="" textlink="">
      <xdr:nvSpPr>
        <xdr:cNvPr id="803" name="貸付金平均値テキスト"/>
        <xdr:cNvSpPr txBox="1"/>
      </xdr:nvSpPr>
      <xdr:spPr>
        <a:xfrm>
          <a:off x="22212300" y="981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4" name="フローチャート: 判断 803"/>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160528</xdr:rowOff>
    </xdr:from>
    <xdr:to>
      <xdr:col>111</xdr:col>
      <xdr:colOff>177800</xdr:colOff>
      <xdr:row>56</xdr:row>
      <xdr:rowOff>27051</xdr:rowOff>
    </xdr:to>
    <xdr:cxnSp macro="">
      <xdr:nvCxnSpPr>
        <xdr:cNvPr id="805" name="直線コネクタ 804"/>
        <xdr:cNvCxnSpPr/>
      </xdr:nvCxnSpPr>
      <xdr:spPr>
        <a:xfrm>
          <a:off x="20434300" y="9590278"/>
          <a:ext cx="8890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06" name="フローチャート: 判断 805"/>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120794</xdr:rowOff>
    </xdr:from>
    <xdr:ext cx="469744" cy="259045"/>
    <xdr:sp macro="" textlink="">
      <xdr:nvSpPr>
        <xdr:cNvPr id="807" name="テキスト ボックス 806"/>
        <xdr:cNvSpPr txBox="1"/>
      </xdr:nvSpPr>
      <xdr:spPr>
        <a:xfrm>
          <a:off x="21088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125730</xdr:rowOff>
    </xdr:from>
    <xdr:to>
      <xdr:col>107</xdr:col>
      <xdr:colOff>50800</xdr:colOff>
      <xdr:row>55</xdr:row>
      <xdr:rowOff>160528</xdr:rowOff>
    </xdr:to>
    <xdr:cxnSp macro="">
      <xdr:nvCxnSpPr>
        <xdr:cNvPr id="808" name="直線コネクタ 807"/>
        <xdr:cNvCxnSpPr/>
      </xdr:nvCxnSpPr>
      <xdr:spPr>
        <a:xfrm>
          <a:off x="19545300" y="9555480"/>
          <a:ext cx="8890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09" name="フローチャート: 判断 808"/>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100601</xdr:rowOff>
    </xdr:from>
    <xdr:ext cx="469744" cy="259045"/>
    <xdr:sp macro="" textlink="">
      <xdr:nvSpPr>
        <xdr:cNvPr id="810" name="テキスト ボックス 809"/>
        <xdr:cNvSpPr txBox="1"/>
      </xdr:nvSpPr>
      <xdr:spPr>
        <a:xfrm>
          <a:off x="20199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100965</xdr:rowOff>
    </xdr:from>
    <xdr:to>
      <xdr:col>102</xdr:col>
      <xdr:colOff>114300</xdr:colOff>
      <xdr:row>55</xdr:row>
      <xdr:rowOff>125730</xdr:rowOff>
    </xdr:to>
    <xdr:cxnSp macro="">
      <xdr:nvCxnSpPr>
        <xdr:cNvPr id="811" name="直線コネクタ 810"/>
        <xdr:cNvCxnSpPr/>
      </xdr:nvCxnSpPr>
      <xdr:spPr>
        <a:xfrm>
          <a:off x="18656300" y="95307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2" name="フローチャート: 判断 811"/>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84472</xdr:rowOff>
    </xdr:from>
    <xdr:ext cx="469744" cy="259045"/>
    <xdr:sp macro="" textlink="">
      <xdr:nvSpPr>
        <xdr:cNvPr id="813" name="テキスト ボックス 812"/>
        <xdr:cNvSpPr txBox="1"/>
      </xdr:nvSpPr>
      <xdr:spPr>
        <a:xfrm>
          <a:off x="19310428" y="9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4" name="フローチャート: 判断 813"/>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89298</xdr:rowOff>
    </xdr:from>
    <xdr:ext cx="469744" cy="259045"/>
    <xdr:sp macro="" textlink="">
      <xdr:nvSpPr>
        <xdr:cNvPr id="815" name="テキスト ボックス 814"/>
        <xdr:cNvSpPr txBox="1"/>
      </xdr:nvSpPr>
      <xdr:spPr>
        <a:xfrm>
          <a:off x="18421428" y="986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12319</xdr:rowOff>
    </xdr:from>
    <xdr:to>
      <xdr:col>116</xdr:col>
      <xdr:colOff>114300</xdr:colOff>
      <xdr:row>56</xdr:row>
      <xdr:rowOff>113919</xdr:rowOff>
    </xdr:to>
    <xdr:sp macro="" textlink="">
      <xdr:nvSpPr>
        <xdr:cNvPr id="821" name="楕円 820"/>
        <xdr:cNvSpPr/>
      </xdr:nvSpPr>
      <xdr:spPr>
        <a:xfrm>
          <a:off x="22110700" y="961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35196</xdr:rowOff>
    </xdr:from>
    <xdr:ext cx="469744" cy="259045"/>
    <xdr:sp macro="" textlink="">
      <xdr:nvSpPr>
        <xdr:cNvPr id="822" name="貸付金該当値テキスト"/>
        <xdr:cNvSpPr txBox="1"/>
      </xdr:nvSpPr>
      <xdr:spPr>
        <a:xfrm>
          <a:off x="22212300" y="946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147701</xdr:rowOff>
    </xdr:from>
    <xdr:to>
      <xdr:col>112</xdr:col>
      <xdr:colOff>38100</xdr:colOff>
      <xdr:row>56</xdr:row>
      <xdr:rowOff>77851</xdr:rowOff>
    </xdr:to>
    <xdr:sp macro="" textlink="">
      <xdr:nvSpPr>
        <xdr:cNvPr id="823" name="楕円 822"/>
        <xdr:cNvSpPr/>
      </xdr:nvSpPr>
      <xdr:spPr>
        <a:xfrm>
          <a:off x="21272500" y="957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94378</xdr:rowOff>
    </xdr:from>
    <xdr:ext cx="469744" cy="259045"/>
    <xdr:sp macro="" textlink="">
      <xdr:nvSpPr>
        <xdr:cNvPr id="824" name="テキスト ボックス 823"/>
        <xdr:cNvSpPr txBox="1"/>
      </xdr:nvSpPr>
      <xdr:spPr>
        <a:xfrm>
          <a:off x="21088428" y="93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109728</xdr:rowOff>
    </xdr:from>
    <xdr:to>
      <xdr:col>107</xdr:col>
      <xdr:colOff>101600</xdr:colOff>
      <xdr:row>56</xdr:row>
      <xdr:rowOff>39878</xdr:rowOff>
    </xdr:to>
    <xdr:sp macro="" textlink="">
      <xdr:nvSpPr>
        <xdr:cNvPr id="825" name="楕円 824"/>
        <xdr:cNvSpPr/>
      </xdr:nvSpPr>
      <xdr:spPr>
        <a:xfrm>
          <a:off x="20383500" y="953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56405</xdr:rowOff>
    </xdr:from>
    <xdr:ext cx="469744" cy="259045"/>
    <xdr:sp macro="" textlink="">
      <xdr:nvSpPr>
        <xdr:cNvPr id="826" name="テキスト ボックス 825"/>
        <xdr:cNvSpPr txBox="1"/>
      </xdr:nvSpPr>
      <xdr:spPr>
        <a:xfrm>
          <a:off x="20199428"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74930</xdr:rowOff>
    </xdr:from>
    <xdr:to>
      <xdr:col>102</xdr:col>
      <xdr:colOff>165100</xdr:colOff>
      <xdr:row>56</xdr:row>
      <xdr:rowOff>5080</xdr:rowOff>
    </xdr:to>
    <xdr:sp macro="" textlink="">
      <xdr:nvSpPr>
        <xdr:cNvPr id="827" name="楕円 826"/>
        <xdr:cNvSpPr/>
      </xdr:nvSpPr>
      <xdr:spPr>
        <a:xfrm>
          <a:off x="19494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21607</xdr:rowOff>
    </xdr:from>
    <xdr:ext cx="469744" cy="259045"/>
    <xdr:sp macro="" textlink="">
      <xdr:nvSpPr>
        <xdr:cNvPr id="828" name="テキスト ボックス 827"/>
        <xdr:cNvSpPr txBox="1"/>
      </xdr:nvSpPr>
      <xdr:spPr>
        <a:xfrm>
          <a:off x="19310428" y="927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50165</xdr:rowOff>
    </xdr:from>
    <xdr:to>
      <xdr:col>98</xdr:col>
      <xdr:colOff>38100</xdr:colOff>
      <xdr:row>55</xdr:row>
      <xdr:rowOff>151765</xdr:rowOff>
    </xdr:to>
    <xdr:sp macro="" textlink="">
      <xdr:nvSpPr>
        <xdr:cNvPr id="829" name="楕円 828"/>
        <xdr:cNvSpPr/>
      </xdr:nvSpPr>
      <xdr:spPr>
        <a:xfrm>
          <a:off x="18605500" y="94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168292</xdr:rowOff>
    </xdr:from>
    <xdr:ext cx="469744" cy="259045"/>
    <xdr:sp macro="" textlink="">
      <xdr:nvSpPr>
        <xdr:cNvPr id="830" name="テキスト ボックス 829"/>
        <xdr:cNvSpPr txBox="1"/>
      </xdr:nvSpPr>
      <xdr:spPr>
        <a:xfrm>
          <a:off x="18421428" y="925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5" name="直線コネクタ 854"/>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56"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57" name="直線コネクタ 856"/>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58"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59" name="直線コネクタ 858"/>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68338</xdr:rowOff>
    </xdr:from>
    <xdr:to>
      <xdr:col>116</xdr:col>
      <xdr:colOff>63500</xdr:colOff>
      <xdr:row>76</xdr:row>
      <xdr:rowOff>36201</xdr:rowOff>
    </xdr:to>
    <xdr:cxnSp macro="">
      <xdr:nvCxnSpPr>
        <xdr:cNvPr id="860" name="直線コネクタ 859"/>
        <xdr:cNvCxnSpPr/>
      </xdr:nvCxnSpPr>
      <xdr:spPr>
        <a:xfrm>
          <a:off x="21323300" y="12412738"/>
          <a:ext cx="838200" cy="65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1" name="繰出金平均値テキスト"/>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2" name="フローチャート: 判断 861"/>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163550</xdr:rowOff>
    </xdr:from>
    <xdr:to>
      <xdr:col>111</xdr:col>
      <xdr:colOff>177800</xdr:colOff>
      <xdr:row>72</xdr:row>
      <xdr:rowOff>68338</xdr:rowOff>
    </xdr:to>
    <xdr:cxnSp macro="">
      <xdr:nvCxnSpPr>
        <xdr:cNvPr id="863" name="直線コネクタ 862"/>
        <xdr:cNvCxnSpPr/>
      </xdr:nvCxnSpPr>
      <xdr:spPr>
        <a:xfrm>
          <a:off x="20434300" y="12336500"/>
          <a:ext cx="889000" cy="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4" name="フローチャート: 判断 863"/>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65" name="テキスト ボックス 864"/>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163550</xdr:rowOff>
    </xdr:from>
    <xdr:to>
      <xdr:col>107</xdr:col>
      <xdr:colOff>50800</xdr:colOff>
      <xdr:row>72</xdr:row>
      <xdr:rowOff>5683</xdr:rowOff>
    </xdr:to>
    <xdr:cxnSp macro="">
      <xdr:nvCxnSpPr>
        <xdr:cNvPr id="866" name="直線コネクタ 865"/>
        <xdr:cNvCxnSpPr/>
      </xdr:nvCxnSpPr>
      <xdr:spPr>
        <a:xfrm flipV="1">
          <a:off x="19545300" y="12336500"/>
          <a:ext cx="8890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67" name="フローチャート: 判断 866"/>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68" name="テキスト ボックス 867"/>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5683</xdr:rowOff>
    </xdr:from>
    <xdr:to>
      <xdr:col>102</xdr:col>
      <xdr:colOff>114300</xdr:colOff>
      <xdr:row>72</xdr:row>
      <xdr:rowOff>48641</xdr:rowOff>
    </xdr:to>
    <xdr:cxnSp macro="">
      <xdr:nvCxnSpPr>
        <xdr:cNvPr id="869" name="直線コネクタ 868"/>
        <xdr:cNvCxnSpPr/>
      </xdr:nvCxnSpPr>
      <xdr:spPr>
        <a:xfrm flipV="1">
          <a:off x="18656300" y="12350083"/>
          <a:ext cx="889000" cy="4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0" name="フローチャート: 判断 869"/>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1" name="テキスト ボックス 870"/>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2" name="フローチャート: 判断 871"/>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3" name="テキスト ボックス 872"/>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156851</xdr:rowOff>
    </xdr:from>
    <xdr:to>
      <xdr:col>116</xdr:col>
      <xdr:colOff>114300</xdr:colOff>
      <xdr:row>76</xdr:row>
      <xdr:rowOff>87001</xdr:rowOff>
    </xdr:to>
    <xdr:sp macro="" textlink="">
      <xdr:nvSpPr>
        <xdr:cNvPr id="879" name="楕円 878"/>
        <xdr:cNvSpPr/>
      </xdr:nvSpPr>
      <xdr:spPr>
        <a:xfrm>
          <a:off x="22110700" y="1301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8279</xdr:rowOff>
    </xdr:from>
    <xdr:ext cx="534377" cy="259045"/>
    <xdr:sp macro="" textlink="">
      <xdr:nvSpPr>
        <xdr:cNvPr id="880" name="繰出金該当値テキスト"/>
        <xdr:cNvSpPr txBox="1"/>
      </xdr:nvSpPr>
      <xdr:spPr>
        <a:xfrm>
          <a:off x="22212300" y="128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17538</xdr:rowOff>
    </xdr:from>
    <xdr:to>
      <xdr:col>112</xdr:col>
      <xdr:colOff>38100</xdr:colOff>
      <xdr:row>72</xdr:row>
      <xdr:rowOff>119138</xdr:rowOff>
    </xdr:to>
    <xdr:sp macro="" textlink="">
      <xdr:nvSpPr>
        <xdr:cNvPr id="881" name="楕円 880"/>
        <xdr:cNvSpPr/>
      </xdr:nvSpPr>
      <xdr:spPr>
        <a:xfrm>
          <a:off x="21272500" y="1236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135665</xdr:rowOff>
    </xdr:from>
    <xdr:ext cx="534377" cy="259045"/>
    <xdr:sp macro="" textlink="">
      <xdr:nvSpPr>
        <xdr:cNvPr id="882" name="テキスト ボックス 881"/>
        <xdr:cNvSpPr txBox="1"/>
      </xdr:nvSpPr>
      <xdr:spPr>
        <a:xfrm>
          <a:off x="21056111" y="1213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112750</xdr:rowOff>
    </xdr:from>
    <xdr:to>
      <xdr:col>107</xdr:col>
      <xdr:colOff>101600</xdr:colOff>
      <xdr:row>72</xdr:row>
      <xdr:rowOff>42900</xdr:rowOff>
    </xdr:to>
    <xdr:sp macro="" textlink="">
      <xdr:nvSpPr>
        <xdr:cNvPr id="883" name="楕円 882"/>
        <xdr:cNvSpPr/>
      </xdr:nvSpPr>
      <xdr:spPr>
        <a:xfrm>
          <a:off x="20383500" y="122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59427</xdr:rowOff>
    </xdr:from>
    <xdr:ext cx="534377" cy="259045"/>
    <xdr:sp macro="" textlink="">
      <xdr:nvSpPr>
        <xdr:cNvPr id="884" name="テキスト ボックス 883"/>
        <xdr:cNvSpPr txBox="1"/>
      </xdr:nvSpPr>
      <xdr:spPr>
        <a:xfrm>
          <a:off x="20167111" y="1206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126333</xdr:rowOff>
    </xdr:from>
    <xdr:to>
      <xdr:col>102</xdr:col>
      <xdr:colOff>165100</xdr:colOff>
      <xdr:row>72</xdr:row>
      <xdr:rowOff>56483</xdr:rowOff>
    </xdr:to>
    <xdr:sp macro="" textlink="">
      <xdr:nvSpPr>
        <xdr:cNvPr id="885" name="楕円 884"/>
        <xdr:cNvSpPr/>
      </xdr:nvSpPr>
      <xdr:spPr>
        <a:xfrm>
          <a:off x="19494500" y="122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73010</xdr:rowOff>
    </xdr:from>
    <xdr:ext cx="534377" cy="259045"/>
    <xdr:sp macro="" textlink="">
      <xdr:nvSpPr>
        <xdr:cNvPr id="886" name="テキスト ボックス 885"/>
        <xdr:cNvSpPr txBox="1"/>
      </xdr:nvSpPr>
      <xdr:spPr>
        <a:xfrm>
          <a:off x="19278111" y="1207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169291</xdr:rowOff>
    </xdr:from>
    <xdr:to>
      <xdr:col>98</xdr:col>
      <xdr:colOff>38100</xdr:colOff>
      <xdr:row>72</xdr:row>
      <xdr:rowOff>99441</xdr:rowOff>
    </xdr:to>
    <xdr:sp macro="" textlink="">
      <xdr:nvSpPr>
        <xdr:cNvPr id="887" name="楕円 886"/>
        <xdr:cNvSpPr/>
      </xdr:nvSpPr>
      <xdr:spPr>
        <a:xfrm>
          <a:off x="18605500" y="123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115968</xdr:rowOff>
    </xdr:from>
    <xdr:ext cx="534377" cy="259045"/>
    <xdr:sp macro="" textlink="">
      <xdr:nvSpPr>
        <xdr:cNvPr id="888" name="テキスト ボックス 887"/>
        <xdr:cNvSpPr txBox="1"/>
      </xdr:nvSpPr>
      <xdr:spPr>
        <a:xfrm>
          <a:off x="18389111" y="121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普通建設事業費（うち更新整備）が前年度より</a:t>
          </a:r>
          <a:r>
            <a:rPr kumimoji="1" lang="en-US" altLang="ja-JP" sz="1300">
              <a:latin typeface="ＭＳ Ｐゴシック" panose="020B0600070205080204" pitchFamily="50" charset="-128"/>
              <a:ea typeface="ＭＳ Ｐゴシック" panose="020B0600070205080204" pitchFamily="50" charset="-128"/>
            </a:rPr>
            <a:t>5,280</a:t>
          </a:r>
          <a:r>
            <a:rPr kumimoji="1" lang="ja-JP" altLang="en-US" sz="1300">
              <a:latin typeface="ＭＳ Ｐゴシック" panose="020B0600070205080204" pitchFamily="50" charset="-128"/>
              <a:ea typeface="ＭＳ Ｐゴシック" panose="020B0600070205080204" pitchFamily="50" charset="-128"/>
            </a:rPr>
            <a:t>円増額と大幅な増額となった。これは本庁舎等整備事業の影響が大きく、令和元年度が事業費のピークとなるため、令和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減額となるが、今後、図書館整備事業や立川総合支所改修整備事業等大規模事業が予定されているため、事業費の抑制を図るとともに、事業実施年度の平準化に努める等、普通建設事業費の抑制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年々増加している公債費については令和元年度がピークと見込んでいるが、本庁舎等整備事業の償還も開始されることから、新規事業の抑制や地方債以外の財源確保等、公債費の抑制に努めていく。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きく減額、増額となっている補助費等と繰出金については、下水道事業と農業集落排水事業の公営企業法適用により、これまでの繰出金から補助費等への支出となったことによる増減である。他会計への繰出金、補助金ともに、基準を明確にし、受益者負担の適正化を図っていく。</a:t>
          </a:r>
        </a:p>
        <a:p>
          <a:r>
            <a:rPr kumimoji="1" lang="ja-JP" altLang="en-US" sz="1300">
              <a:latin typeface="ＭＳ Ｐゴシック" panose="020B0600070205080204" pitchFamily="50" charset="-128"/>
              <a:ea typeface="ＭＳ Ｐゴシック" panose="020B0600070205080204" pitchFamily="50" charset="-128"/>
            </a:rPr>
            <a:t>　全体的にみると、類似団体と比較してコストが高い傾向にあることから、行財政改革推進計画に基づく事業の見直しなどにより財政コスト削減を図りつつ、効率的で質の高い財政運営に取り組む必要がある。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20,996
20,861
249.17
14,382,656
13,469,088
896,501
7,171,900
16,301,633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31931</xdr:rowOff>
    </xdr:from>
    <xdr:to>
      <xdr:col>24</xdr:col>
      <xdr:colOff>63500</xdr:colOff>
      <xdr:row>33</xdr:row>
      <xdr:rowOff>93327</xdr:rowOff>
    </xdr:to>
    <xdr:cxnSp macro="">
      <xdr:nvCxnSpPr>
        <xdr:cNvPr id="63" name="直線コネクタ 62"/>
        <xdr:cNvCxnSpPr/>
      </xdr:nvCxnSpPr>
      <xdr:spPr>
        <a:xfrm flipV="1">
          <a:off x="3797300" y="5689781"/>
          <a:ext cx="8382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93327</xdr:rowOff>
    </xdr:from>
    <xdr:to>
      <xdr:col>19</xdr:col>
      <xdr:colOff>177800</xdr:colOff>
      <xdr:row>33</xdr:row>
      <xdr:rowOff>109982</xdr:rowOff>
    </xdr:to>
    <xdr:cxnSp macro="">
      <xdr:nvCxnSpPr>
        <xdr:cNvPr id="66" name="直線コネクタ 65"/>
        <xdr:cNvCxnSpPr/>
      </xdr:nvCxnSpPr>
      <xdr:spPr>
        <a:xfrm flipV="1">
          <a:off x="2908300" y="5751177"/>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99532</xdr:rowOff>
    </xdr:from>
    <xdr:to>
      <xdr:col>15</xdr:col>
      <xdr:colOff>50800</xdr:colOff>
      <xdr:row>33</xdr:row>
      <xdr:rowOff>109982</xdr:rowOff>
    </xdr:to>
    <xdr:cxnSp macro="">
      <xdr:nvCxnSpPr>
        <xdr:cNvPr id="69" name="直線コネクタ 68"/>
        <xdr:cNvCxnSpPr/>
      </xdr:nvCxnSpPr>
      <xdr:spPr>
        <a:xfrm>
          <a:off x="2019300" y="5757382"/>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139373</xdr:rowOff>
    </xdr:from>
    <xdr:to>
      <xdr:col>10</xdr:col>
      <xdr:colOff>114300</xdr:colOff>
      <xdr:row>33</xdr:row>
      <xdr:rowOff>99532</xdr:rowOff>
    </xdr:to>
    <xdr:cxnSp macro="">
      <xdr:nvCxnSpPr>
        <xdr:cNvPr id="72" name="直線コネクタ 71"/>
        <xdr:cNvCxnSpPr/>
      </xdr:nvCxnSpPr>
      <xdr:spPr>
        <a:xfrm>
          <a:off x="1130300" y="5625773"/>
          <a:ext cx="889000" cy="13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152581</xdr:rowOff>
    </xdr:from>
    <xdr:to>
      <xdr:col>24</xdr:col>
      <xdr:colOff>114300</xdr:colOff>
      <xdr:row>33</xdr:row>
      <xdr:rowOff>82731</xdr:rowOff>
    </xdr:to>
    <xdr:sp macro="" textlink="">
      <xdr:nvSpPr>
        <xdr:cNvPr id="82" name="楕円 81"/>
        <xdr:cNvSpPr/>
      </xdr:nvSpPr>
      <xdr:spPr>
        <a:xfrm>
          <a:off x="4584700" y="56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4008</xdr:rowOff>
    </xdr:from>
    <xdr:ext cx="469744" cy="259045"/>
    <xdr:sp macro="" textlink="">
      <xdr:nvSpPr>
        <xdr:cNvPr id="83" name="議会費該当値テキスト"/>
        <xdr:cNvSpPr txBox="1"/>
      </xdr:nvSpPr>
      <xdr:spPr>
        <a:xfrm>
          <a:off x="4686300" y="549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42527</xdr:rowOff>
    </xdr:from>
    <xdr:to>
      <xdr:col>20</xdr:col>
      <xdr:colOff>38100</xdr:colOff>
      <xdr:row>33</xdr:row>
      <xdr:rowOff>144127</xdr:rowOff>
    </xdr:to>
    <xdr:sp macro="" textlink="">
      <xdr:nvSpPr>
        <xdr:cNvPr id="84" name="楕円 83"/>
        <xdr:cNvSpPr/>
      </xdr:nvSpPr>
      <xdr:spPr>
        <a:xfrm>
          <a:off x="3746500" y="57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160654</xdr:rowOff>
    </xdr:from>
    <xdr:ext cx="469744" cy="259045"/>
    <xdr:sp macro="" textlink="">
      <xdr:nvSpPr>
        <xdr:cNvPr id="85" name="テキスト ボックス 84"/>
        <xdr:cNvSpPr txBox="1"/>
      </xdr:nvSpPr>
      <xdr:spPr>
        <a:xfrm>
          <a:off x="3562428" y="547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59182</xdr:rowOff>
    </xdr:from>
    <xdr:to>
      <xdr:col>15</xdr:col>
      <xdr:colOff>101600</xdr:colOff>
      <xdr:row>33</xdr:row>
      <xdr:rowOff>160782</xdr:rowOff>
    </xdr:to>
    <xdr:sp macro="" textlink="">
      <xdr:nvSpPr>
        <xdr:cNvPr id="86" name="楕円 85"/>
        <xdr:cNvSpPr/>
      </xdr:nvSpPr>
      <xdr:spPr>
        <a:xfrm>
          <a:off x="2857500" y="57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5859</xdr:rowOff>
    </xdr:from>
    <xdr:ext cx="469744" cy="259045"/>
    <xdr:sp macro="" textlink="">
      <xdr:nvSpPr>
        <xdr:cNvPr id="87" name="テキスト ボックス 86"/>
        <xdr:cNvSpPr txBox="1"/>
      </xdr:nvSpPr>
      <xdr:spPr>
        <a:xfrm>
          <a:off x="2673428" y="54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48732</xdr:rowOff>
    </xdr:from>
    <xdr:to>
      <xdr:col>10</xdr:col>
      <xdr:colOff>165100</xdr:colOff>
      <xdr:row>33</xdr:row>
      <xdr:rowOff>150332</xdr:rowOff>
    </xdr:to>
    <xdr:sp macro="" textlink="">
      <xdr:nvSpPr>
        <xdr:cNvPr id="88" name="楕円 87"/>
        <xdr:cNvSpPr/>
      </xdr:nvSpPr>
      <xdr:spPr>
        <a:xfrm>
          <a:off x="1968500" y="57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166859</xdr:rowOff>
    </xdr:from>
    <xdr:ext cx="469744" cy="259045"/>
    <xdr:sp macro="" textlink="">
      <xdr:nvSpPr>
        <xdr:cNvPr id="89" name="テキスト ボックス 88"/>
        <xdr:cNvSpPr txBox="1"/>
      </xdr:nvSpPr>
      <xdr:spPr>
        <a:xfrm>
          <a:off x="1784428" y="548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88573</xdr:rowOff>
    </xdr:from>
    <xdr:to>
      <xdr:col>6</xdr:col>
      <xdr:colOff>38100</xdr:colOff>
      <xdr:row>33</xdr:row>
      <xdr:rowOff>18723</xdr:rowOff>
    </xdr:to>
    <xdr:sp macro="" textlink="">
      <xdr:nvSpPr>
        <xdr:cNvPr id="90" name="楕円 89"/>
        <xdr:cNvSpPr/>
      </xdr:nvSpPr>
      <xdr:spPr>
        <a:xfrm>
          <a:off x="1079500" y="55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35250</xdr:rowOff>
    </xdr:from>
    <xdr:ext cx="469744" cy="259045"/>
    <xdr:sp macro="" textlink="">
      <xdr:nvSpPr>
        <xdr:cNvPr id="91" name="テキスト ボックス 90"/>
        <xdr:cNvSpPr txBox="1"/>
      </xdr:nvSpPr>
      <xdr:spPr>
        <a:xfrm>
          <a:off x="895428" y="535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147176</xdr:rowOff>
    </xdr:from>
    <xdr:to>
      <xdr:col>24</xdr:col>
      <xdr:colOff>63500</xdr:colOff>
      <xdr:row>55</xdr:row>
      <xdr:rowOff>26918</xdr:rowOff>
    </xdr:to>
    <xdr:cxnSp macro="">
      <xdr:nvCxnSpPr>
        <xdr:cNvPr id="118" name="直線コネクタ 117"/>
        <xdr:cNvCxnSpPr/>
      </xdr:nvCxnSpPr>
      <xdr:spPr>
        <a:xfrm flipV="1">
          <a:off x="3797300" y="9405476"/>
          <a:ext cx="838200" cy="5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111799</xdr:rowOff>
    </xdr:from>
    <xdr:ext cx="534377" cy="259045"/>
    <xdr:sp macro="" textlink="">
      <xdr:nvSpPr>
        <xdr:cNvPr id="119" name="総務費平均値テキスト"/>
        <xdr:cNvSpPr txBox="1"/>
      </xdr:nvSpPr>
      <xdr:spPr>
        <a:xfrm>
          <a:off x="4686300" y="971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26918</xdr:rowOff>
    </xdr:from>
    <xdr:to>
      <xdr:col>19</xdr:col>
      <xdr:colOff>177800</xdr:colOff>
      <xdr:row>56</xdr:row>
      <xdr:rowOff>17815</xdr:rowOff>
    </xdr:to>
    <xdr:cxnSp macro="">
      <xdr:nvCxnSpPr>
        <xdr:cNvPr id="121" name="直線コネクタ 120"/>
        <xdr:cNvCxnSpPr/>
      </xdr:nvCxnSpPr>
      <xdr:spPr>
        <a:xfrm flipV="1">
          <a:off x="2908300" y="9456668"/>
          <a:ext cx="889000" cy="16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29320</xdr:rowOff>
    </xdr:from>
    <xdr:ext cx="534377" cy="259045"/>
    <xdr:sp macro="" textlink="">
      <xdr:nvSpPr>
        <xdr:cNvPr id="123" name="テキスト ボックス 122"/>
        <xdr:cNvSpPr txBox="1"/>
      </xdr:nvSpPr>
      <xdr:spPr>
        <a:xfrm>
          <a:off x="3530111" y="98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13805</xdr:rowOff>
    </xdr:from>
    <xdr:to>
      <xdr:col>15</xdr:col>
      <xdr:colOff>50800</xdr:colOff>
      <xdr:row>56</xdr:row>
      <xdr:rowOff>17815</xdr:rowOff>
    </xdr:to>
    <xdr:cxnSp macro="">
      <xdr:nvCxnSpPr>
        <xdr:cNvPr id="124" name="直線コネクタ 123"/>
        <xdr:cNvCxnSpPr/>
      </xdr:nvCxnSpPr>
      <xdr:spPr>
        <a:xfrm>
          <a:off x="2019300" y="9615005"/>
          <a:ext cx="889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69924</xdr:rowOff>
    </xdr:from>
    <xdr:ext cx="534377" cy="259045"/>
    <xdr:sp macro="" textlink="">
      <xdr:nvSpPr>
        <xdr:cNvPr id="126" name="テキスト ボックス 125"/>
        <xdr:cNvSpPr txBox="1"/>
      </xdr:nvSpPr>
      <xdr:spPr>
        <a:xfrm>
          <a:off x="2641111" y="9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13805</xdr:rowOff>
    </xdr:from>
    <xdr:to>
      <xdr:col>10</xdr:col>
      <xdr:colOff>114300</xdr:colOff>
      <xdr:row>56</xdr:row>
      <xdr:rowOff>104061</xdr:rowOff>
    </xdr:to>
    <xdr:cxnSp macro="">
      <xdr:nvCxnSpPr>
        <xdr:cNvPr id="127" name="直線コネクタ 126"/>
        <xdr:cNvCxnSpPr/>
      </xdr:nvCxnSpPr>
      <xdr:spPr>
        <a:xfrm flipV="1">
          <a:off x="1130300" y="9615005"/>
          <a:ext cx="889000" cy="9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57420</xdr:rowOff>
    </xdr:from>
    <xdr:ext cx="534377" cy="259045"/>
    <xdr:sp macro="" textlink="">
      <xdr:nvSpPr>
        <xdr:cNvPr id="129" name="テキスト ボックス 128"/>
        <xdr:cNvSpPr txBox="1"/>
      </xdr:nvSpPr>
      <xdr:spPr>
        <a:xfrm>
          <a:off x="1752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67665</xdr:rowOff>
    </xdr:from>
    <xdr:ext cx="534377" cy="259045"/>
    <xdr:sp macro="" textlink="">
      <xdr:nvSpPr>
        <xdr:cNvPr id="131" name="テキスト ボックス 130"/>
        <xdr:cNvSpPr txBox="1"/>
      </xdr:nvSpPr>
      <xdr:spPr>
        <a:xfrm>
          <a:off x="863111" y="98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96376</xdr:rowOff>
    </xdr:from>
    <xdr:to>
      <xdr:col>24</xdr:col>
      <xdr:colOff>114300</xdr:colOff>
      <xdr:row>55</xdr:row>
      <xdr:rowOff>26526</xdr:rowOff>
    </xdr:to>
    <xdr:sp macro="" textlink="">
      <xdr:nvSpPr>
        <xdr:cNvPr id="137" name="楕円 136"/>
        <xdr:cNvSpPr/>
      </xdr:nvSpPr>
      <xdr:spPr>
        <a:xfrm>
          <a:off x="4584700" y="935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119253</xdr:rowOff>
    </xdr:from>
    <xdr:ext cx="599010" cy="259045"/>
    <xdr:sp macro="" textlink="">
      <xdr:nvSpPr>
        <xdr:cNvPr id="138" name="総務費該当値テキスト"/>
        <xdr:cNvSpPr txBox="1"/>
      </xdr:nvSpPr>
      <xdr:spPr>
        <a:xfrm>
          <a:off x="4686300" y="920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147568</xdr:rowOff>
    </xdr:from>
    <xdr:to>
      <xdr:col>20</xdr:col>
      <xdr:colOff>38100</xdr:colOff>
      <xdr:row>55</xdr:row>
      <xdr:rowOff>77718</xdr:rowOff>
    </xdr:to>
    <xdr:sp macro="" textlink="">
      <xdr:nvSpPr>
        <xdr:cNvPr id="139" name="楕円 138"/>
        <xdr:cNvSpPr/>
      </xdr:nvSpPr>
      <xdr:spPr>
        <a:xfrm>
          <a:off x="3746500" y="940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94245</xdr:rowOff>
    </xdr:from>
    <xdr:ext cx="599010" cy="259045"/>
    <xdr:sp macro="" textlink="">
      <xdr:nvSpPr>
        <xdr:cNvPr id="140" name="テキスト ボックス 139"/>
        <xdr:cNvSpPr txBox="1"/>
      </xdr:nvSpPr>
      <xdr:spPr>
        <a:xfrm>
          <a:off x="3497795" y="918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138465</xdr:rowOff>
    </xdr:from>
    <xdr:to>
      <xdr:col>15</xdr:col>
      <xdr:colOff>101600</xdr:colOff>
      <xdr:row>56</xdr:row>
      <xdr:rowOff>68615</xdr:rowOff>
    </xdr:to>
    <xdr:sp macro="" textlink="">
      <xdr:nvSpPr>
        <xdr:cNvPr id="141" name="楕円 140"/>
        <xdr:cNvSpPr/>
      </xdr:nvSpPr>
      <xdr:spPr>
        <a:xfrm>
          <a:off x="2857500" y="95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85142</xdr:rowOff>
    </xdr:from>
    <xdr:ext cx="599010" cy="259045"/>
    <xdr:sp macro="" textlink="">
      <xdr:nvSpPr>
        <xdr:cNvPr id="142" name="テキスト ボックス 141"/>
        <xdr:cNvSpPr txBox="1"/>
      </xdr:nvSpPr>
      <xdr:spPr>
        <a:xfrm>
          <a:off x="2608795" y="93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134455</xdr:rowOff>
    </xdr:from>
    <xdr:to>
      <xdr:col>10</xdr:col>
      <xdr:colOff>165100</xdr:colOff>
      <xdr:row>56</xdr:row>
      <xdr:rowOff>64605</xdr:rowOff>
    </xdr:to>
    <xdr:sp macro="" textlink="">
      <xdr:nvSpPr>
        <xdr:cNvPr id="143" name="楕円 142"/>
        <xdr:cNvSpPr/>
      </xdr:nvSpPr>
      <xdr:spPr>
        <a:xfrm>
          <a:off x="1968500" y="95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81132</xdr:rowOff>
    </xdr:from>
    <xdr:ext cx="599010" cy="259045"/>
    <xdr:sp macro="" textlink="">
      <xdr:nvSpPr>
        <xdr:cNvPr id="144" name="テキスト ボックス 143"/>
        <xdr:cNvSpPr txBox="1"/>
      </xdr:nvSpPr>
      <xdr:spPr>
        <a:xfrm>
          <a:off x="1719795" y="933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53261</xdr:rowOff>
    </xdr:from>
    <xdr:to>
      <xdr:col>6</xdr:col>
      <xdr:colOff>38100</xdr:colOff>
      <xdr:row>56</xdr:row>
      <xdr:rowOff>154861</xdr:rowOff>
    </xdr:to>
    <xdr:sp macro="" textlink="">
      <xdr:nvSpPr>
        <xdr:cNvPr id="145" name="楕円 144"/>
        <xdr:cNvSpPr/>
      </xdr:nvSpPr>
      <xdr:spPr>
        <a:xfrm>
          <a:off x="1079500" y="965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171388</xdr:rowOff>
    </xdr:from>
    <xdr:ext cx="534377" cy="259045"/>
    <xdr:sp macro="" textlink="">
      <xdr:nvSpPr>
        <xdr:cNvPr id="146" name="テキスト ボックス 145"/>
        <xdr:cNvSpPr txBox="1"/>
      </xdr:nvSpPr>
      <xdr:spPr>
        <a:xfrm>
          <a:off x="863111" y="942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151588</xdr:rowOff>
    </xdr:from>
    <xdr:to>
      <xdr:col>24</xdr:col>
      <xdr:colOff>63500</xdr:colOff>
      <xdr:row>76</xdr:row>
      <xdr:rowOff>2603</xdr:rowOff>
    </xdr:to>
    <xdr:cxnSp macro="">
      <xdr:nvCxnSpPr>
        <xdr:cNvPr id="176" name="直線コネクタ 175"/>
        <xdr:cNvCxnSpPr/>
      </xdr:nvCxnSpPr>
      <xdr:spPr>
        <a:xfrm flipV="1">
          <a:off x="3797300" y="13010338"/>
          <a:ext cx="838200" cy="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135890</xdr:rowOff>
    </xdr:from>
    <xdr:to>
      <xdr:col>19</xdr:col>
      <xdr:colOff>177800</xdr:colOff>
      <xdr:row>76</xdr:row>
      <xdr:rowOff>2603</xdr:rowOff>
    </xdr:to>
    <xdr:cxnSp macro="">
      <xdr:nvCxnSpPr>
        <xdr:cNvPr id="179" name="直線コネクタ 178"/>
        <xdr:cNvCxnSpPr/>
      </xdr:nvCxnSpPr>
      <xdr:spPr>
        <a:xfrm>
          <a:off x="2908300" y="12994640"/>
          <a:ext cx="889000" cy="3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135890</xdr:rowOff>
    </xdr:from>
    <xdr:to>
      <xdr:col>15</xdr:col>
      <xdr:colOff>50800</xdr:colOff>
      <xdr:row>75</xdr:row>
      <xdr:rowOff>160922</xdr:rowOff>
    </xdr:to>
    <xdr:cxnSp macro="">
      <xdr:nvCxnSpPr>
        <xdr:cNvPr id="182" name="直線コネクタ 181"/>
        <xdr:cNvCxnSpPr/>
      </xdr:nvCxnSpPr>
      <xdr:spPr>
        <a:xfrm flipV="1">
          <a:off x="2019300" y="12994640"/>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102061</xdr:rowOff>
    </xdr:from>
    <xdr:ext cx="599010" cy="259045"/>
    <xdr:sp macro="" textlink="">
      <xdr:nvSpPr>
        <xdr:cNvPr id="184" name="テキスト ボックス 183"/>
        <xdr:cNvSpPr txBox="1"/>
      </xdr:nvSpPr>
      <xdr:spPr>
        <a:xfrm>
          <a:off x="2608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22225</xdr:rowOff>
    </xdr:from>
    <xdr:to>
      <xdr:col>10</xdr:col>
      <xdr:colOff>114300</xdr:colOff>
      <xdr:row>75</xdr:row>
      <xdr:rowOff>160922</xdr:rowOff>
    </xdr:to>
    <xdr:cxnSp macro="">
      <xdr:nvCxnSpPr>
        <xdr:cNvPr id="185" name="直線コネクタ 184"/>
        <xdr:cNvCxnSpPr/>
      </xdr:nvCxnSpPr>
      <xdr:spPr>
        <a:xfrm>
          <a:off x="1130300" y="12880975"/>
          <a:ext cx="889000" cy="13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115194</xdr:rowOff>
    </xdr:from>
    <xdr:ext cx="599010" cy="259045"/>
    <xdr:sp macro="" textlink="">
      <xdr:nvSpPr>
        <xdr:cNvPr id="189" name="テキスト ボックス 188"/>
        <xdr:cNvSpPr txBox="1"/>
      </xdr:nvSpPr>
      <xdr:spPr>
        <a:xfrm>
          <a:off x="830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100787</xdr:rowOff>
    </xdr:from>
    <xdr:to>
      <xdr:col>24</xdr:col>
      <xdr:colOff>114300</xdr:colOff>
      <xdr:row>76</xdr:row>
      <xdr:rowOff>30938</xdr:rowOff>
    </xdr:to>
    <xdr:sp macro="" textlink="">
      <xdr:nvSpPr>
        <xdr:cNvPr id="195" name="楕円 194"/>
        <xdr:cNvSpPr/>
      </xdr:nvSpPr>
      <xdr:spPr>
        <a:xfrm>
          <a:off x="4584700" y="129595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123664</xdr:rowOff>
    </xdr:from>
    <xdr:ext cx="599010" cy="259045"/>
    <xdr:sp macro="" textlink="">
      <xdr:nvSpPr>
        <xdr:cNvPr id="196" name="民生費該当値テキスト"/>
        <xdr:cNvSpPr txBox="1"/>
      </xdr:nvSpPr>
      <xdr:spPr>
        <a:xfrm>
          <a:off x="4686300" y="12810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123254</xdr:rowOff>
    </xdr:from>
    <xdr:to>
      <xdr:col>20</xdr:col>
      <xdr:colOff>38100</xdr:colOff>
      <xdr:row>76</xdr:row>
      <xdr:rowOff>53404</xdr:rowOff>
    </xdr:to>
    <xdr:sp macro="" textlink="">
      <xdr:nvSpPr>
        <xdr:cNvPr id="197" name="楕円 196"/>
        <xdr:cNvSpPr/>
      </xdr:nvSpPr>
      <xdr:spPr>
        <a:xfrm>
          <a:off x="3746500" y="129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69931</xdr:rowOff>
    </xdr:from>
    <xdr:ext cx="599010" cy="259045"/>
    <xdr:sp macro="" textlink="">
      <xdr:nvSpPr>
        <xdr:cNvPr id="198" name="テキスト ボックス 197"/>
        <xdr:cNvSpPr txBox="1"/>
      </xdr:nvSpPr>
      <xdr:spPr>
        <a:xfrm>
          <a:off x="3497795" y="12757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85090</xdr:rowOff>
    </xdr:from>
    <xdr:to>
      <xdr:col>15</xdr:col>
      <xdr:colOff>101600</xdr:colOff>
      <xdr:row>76</xdr:row>
      <xdr:rowOff>15239</xdr:rowOff>
    </xdr:to>
    <xdr:sp macro="" textlink="">
      <xdr:nvSpPr>
        <xdr:cNvPr id="199" name="楕円 198"/>
        <xdr:cNvSpPr/>
      </xdr:nvSpPr>
      <xdr:spPr>
        <a:xfrm>
          <a:off x="2857500" y="129438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31767</xdr:rowOff>
    </xdr:from>
    <xdr:ext cx="599010" cy="259045"/>
    <xdr:sp macro="" textlink="">
      <xdr:nvSpPr>
        <xdr:cNvPr id="200" name="テキスト ボックス 199"/>
        <xdr:cNvSpPr txBox="1"/>
      </xdr:nvSpPr>
      <xdr:spPr>
        <a:xfrm>
          <a:off x="2608795" y="1271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110122</xdr:rowOff>
    </xdr:from>
    <xdr:to>
      <xdr:col>10</xdr:col>
      <xdr:colOff>165100</xdr:colOff>
      <xdr:row>76</xdr:row>
      <xdr:rowOff>40272</xdr:rowOff>
    </xdr:to>
    <xdr:sp macro="" textlink="">
      <xdr:nvSpPr>
        <xdr:cNvPr id="201" name="楕円 200"/>
        <xdr:cNvSpPr/>
      </xdr:nvSpPr>
      <xdr:spPr>
        <a:xfrm>
          <a:off x="1968500" y="129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31399</xdr:rowOff>
    </xdr:from>
    <xdr:ext cx="599010" cy="259045"/>
    <xdr:sp macro="" textlink="">
      <xdr:nvSpPr>
        <xdr:cNvPr id="202" name="テキスト ボックス 201"/>
        <xdr:cNvSpPr txBox="1"/>
      </xdr:nvSpPr>
      <xdr:spPr>
        <a:xfrm>
          <a:off x="1719795" y="1306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142875</xdr:rowOff>
    </xdr:from>
    <xdr:to>
      <xdr:col>6</xdr:col>
      <xdr:colOff>38100</xdr:colOff>
      <xdr:row>75</xdr:row>
      <xdr:rowOff>73025</xdr:rowOff>
    </xdr:to>
    <xdr:sp macro="" textlink="">
      <xdr:nvSpPr>
        <xdr:cNvPr id="203" name="楕円 202"/>
        <xdr:cNvSpPr/>
      </xdr:nvSpPr>
      <xdr:spPr>
        <a:xfrm>
          <a:off x="10795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89552</xdr:rowOff>
    </xdr:from>
    <xdr:ext cx="599010" cy="259045"/>
    <xdr:sp macro="" textlink="">
      <xdr:nvSpPr>
        <xdr:cNvPr id="204" name="テキスト ボックス 203"/>
        <xdr:cNvSpPr txBox="1"/>
      </xdr:nvSpPr>
      <xdr:spPr>
        <a:xfrm>
          <a:off x="830795" y="1260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70802</xdr:rowOff>
    </xdr:from>
    <xdr:to>
      <xdr:col>24</xdr:col>
      <xdr:colOff>63500</xdr:colOff>
      <xdr:row>97</xdr:row>
      <xdr:rowOff>116611</xdr:rowOff>
    </xdr:to>
    <xdr:cxnSp macro="">
      <xdr:nvCxnSpPr>
        <xdr:cNvPr id="233" name="直線コネクタ 232"/>
        <xdr:cNvCxnSpPr/>
      </xdr:nvCxnSpPr>
      <xdr:spPr>
        <a:xfrm flipV="1">
          <a:off x="3797300" y="16701452"/>
          <a:ext cx="838200" cy="4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116611</xdr:rowOff>
    </xdr:from>
    <xdr:to>
      <xdr:col>19</xdr:col>
      <xdr:colOff>177800</xdr:colOff>
      <xdr:row>97</xdr:row>
      <xdr:rowOff>151409</xdr:rowOff>
    </xdr:to>
    <xdr:cxnSp macro="">
      <xdr:nvCxnSpPr>
        <xdr:cNvPr id="236" name="直線コネクタ 235"/>
        <xdr:cNvCxnSpPr/>
      </xdr:nvCxnSpPr>
      <xdr:spPr>
        <a:xfrm flipV="1">
          <a:off x="2908300" y="16747261"/>
          <a:ext cx="8890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134938</xdr:rowOff>
    </xdr:from>
    <xdr:to>
      <xdr:col>15</xdr:col>
      <xdr:colOff>50800</xdr:colOff>
      <xdr:row>97</xdr:row>
      <xdr:rowOff>151409</xdr:rowOff>
    </xdr:to>
    <xdr:cxnSp macro="">
      <xdr:nvCxnSpPr>
        <xdr:cNvPr id="239" name="直線コネクタ 238"/>
        <xdr:cNvCxnSpPr/>
      </xdr:nvCxnSpPr>
      <xdr:spPr>
        <a:xfrm>
          <a:off x="2019300" y="16765588"/>
          <a:ext cx="889000" cy="1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134938</xdr:rowOff>
    </xdr:from>
    <xdr:to>
      <xdr:col>10</xdr:col>
      <xdr:colOff>114300</xdr:colOff>
      <xdr:row>97</xdr:row>
      <xdr:rowOff>135573</xdr:rowOff>
    </xdr:to>
    <xdr:cxnSp macro="">
      <xdr:nvCxnSpPr>
        <xdr:cNvPr id="242" name="直線コネクタ 241"/>
        <xdr:cNvCxnSpPr/>
      </xdr:nvCxnSpPr>
      <xdr:spPr>
        <a:xfrm flipV="1">
          <a:off x="1130300" y="16765588"/>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20002</xdr:rowOff>
    </xdr:from>
    <xdr:to>
      <xdr:col>24</xdr:col>
      <xdr:colOff>114300</xdr:colOff>
      <xdr:row>97</xdr:row>
      <xdr:rowOff>121602</xdr:rowOff>
    </xdr:to>
    <xdr:sp macro="" textlink="">
      <xdr:nvSpPr>
        <xdr:cNvPr id="252" name="楕円 251"/>
        <xdr:cNvSpPr/>
      </xdr:nvSpPr>
      <xdr:spPr>
        <a:xfrm>
          <a:off x="4584700" y="166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106379</xdr:rowOff>
    </xdr:from>
    <xdr:ext cx="534377" cy="259045"/>
    <xdr:sp macro="" textlink="">
      <xdr:nvSpPr>
        <xdr:cNvPr id="253" name="衛生費該当値テキスト"/>
        <xdr:cNvSpPr txBox="1"/>
      </xdr:nvSpPr>
      <xdr:spPr>
        <a:xfrm>
          <a:off x="4686300" y="1656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65811</xdr:rowOff>
    </xdr:from>
    <xdr:to>
      <xdr:col>20</xdr:col>
      <xdr:colOff>38100</xdr:colOff>
      <xdr:row>97</xdr:row>
      <xdr:rowOff>167411</xdr:rowOff>
    </xdr:to>
    <xdr:sp macro="" textlink="">
      <xdr:nvSpPr>
        <xdr:cNvPr id="254" name="楕円 253"/>
        <xdr:cNvSpPr/>
      </xdr:nvSpPr>
      <xdr:spPr>
        <a:xfrm>
          <a:off x="3746500" y="1669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158538</xdr:rowOff>
    </xdr:from>
    <xdr:ext cx="534377" cy="259045"/>
    <xdr:sp macro="" textlink="">
      <xdr:nvSpPr>
        <xdr:cNvPr id="255" name="テキスト ボックス 254"/>
        <xdr:cNvSpPr txBox="1"/>
      </xdr:nvSpPr>
      <xdr:spPr>
        <a:xfrm>
          <a:off x="3530111" y="1678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100609</xdr:rowOff>
    </xdr:from>
    <xdr:to>
      <xdr:col>15</xdr:col>
      <xdr:colOff>101600</xdr:colOff>
      <xdr:row>98</xdr:row>
      <xdr:rowOff>30759</xdr:rowOff>
    </xdr:to>
    <xdr:sp macro="" textlink="">
      <xdr:nvSpPr>
        <xdr:cNvPr id="256" name="楕円 255"/>
        <xdr:cNvSpPr/>
      </xdr:nvSpPr>
      <xdr:spPr>
        <a:xfrm>
          <a:off x="2857500" y="167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21886</xdr:rowOff>
    </xdr:from>
    <xdr:ext cx="534377" cy="259045"/>
    <xdr:sp macro="" textlink="">
      <xdr:nvSpPr>
        <xdr:cNvPr id="257" name="テキスト ボックス 256"/>
        <xdr:cNvSpPr txBox="1"/>
      </xdr:nvSpPr>
      <xdr:spPr>
        <a:xfrm>
          <a:off x="2641111" y="1682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84138</xdr:rowOff>
    </xdr:from>
    <xdr:to>
      <xdr:col>10</xdr:col>
      <xdr:colOff>165100</xdr:colOff>
      <xdr:row>98</xdr:row>
      <xdr:rowOff>14288</xdr:rowOff>
    </xdr:to>
    <xdr:sp macro="" textlink="">
      <xdr:nvSpPr>
        <xdr:cNvPr id="258" name="楕円 257"/>
        <xdr:cNvSpPr/>
      </xdr:nvSpPr>
      <xdr:spPr>
        <a:xfrm>
          <a:off x="1968500" y="1671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5415</xdr:rowOff>
    </xdr:from>
    <xdr:ext cx="534377" cy="259045"/>
    <xdr:sp macro="" textlink="">
      <xdr:nvSpPr>
        <xdr:cNvPr id="259" name="テキスト ボックス 258"/>
        <xdr:cNvSpPr txBox="1"/>
      </xdr:nvSpPr>
      <xdr:spPr>
        <a:xfrm>
          <a:off x="1752111" y="168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84773</xdr:rowOff>
    </xdr:from>
    <xdr:to>
      <xdr:col>6</xdr:col>
      <xdr:colOff>38100</xdr:colOff>
      <xdr:row>98</xdr:row>
      <xdr:rowOff>14923</xdr:rowOff>
    </xdr:to>
    <xdr:sp macro="" textlink="">
      <xdr:nvSpPr>
        <xdr:cNvPr id="260" name="楕円 259"/>
        <xdr:cNvSpPr/>
      </xdr:nvSpPr>
      <xdr:spPr>
        <a:xfrm>
          <a:off x="1079500" y="167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6050</xdr:rowOff>
    </xdr:from>
    <xdr:ext cx="534377" cy="259045"/>
    <xdr:sp macro="" textlink="">
      <xdr:nvSpPr>
        <xdr:cNvPr id="261" name="テキスト ボックス 260"/>
        <xdr:cNvSpPr txBox="1"/>
      </xdr:nvSpPr>
      <xdr:spPr>
        <a:xfrm>
          <a:off x="863111" y="1680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50546</xdr:rowOff>
    </xdr:from>
    <xdr:to>
      <xdr:col>55</xdr:col>
      <xdr:colOff>0</xdr:colOff>
      <xdr:row>37</xdr:row>
      <xdr:rowOff>170724</xdr:rowOff>
    </xdr:to>
    <xdr:cxnSp macro="">
      <xdr:nvCxnSpPr>
        <xdr:cNvPr id="292" name="直線コネクタ 291"/>
        <xdr:cNvCxnSpPr/>
      </xdr:nvCxnSpPr>
      <xdr:spPr>
        <a:xfrm>
          <a:off x="9639300" y="6222746"/>
          <a:ext cx="838200" cy="29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109781</xdr:rowOff>
    </xdr:from>
    <xdr:ext cx="378565" cy="259045"/>
    <xdr:sp macro="" textlink="">
      <xdr:nvSpPr>
        <xdr:cNvPr id="293" name="労働費平均値テキスト"/>
        <xdr:cNvSpPr txBox="1"/>
      </xdr:nvSpPr>
      <xdr:spPr>
        <a:xfrm>
          <a:off x="10528300" y="6453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50546</xdr:rowOff>
    </xdr:from>
    <xdr:to>
      <xdr:col>50</xdr:col>
      <xdr:colOff>114300</xdr:colOff>
      <xdr:row>36</xdr:row>
      <xdr:rowOff>111615</xdr:rowOff>
    </xdr:to>
    <xdr:cxnSp macro="">
      <xdr:nvCxnSpPr>
        <xdr:cNvPr id="295" name="直線コネクタ 294"/>
        <xdr:cNvCxnSpPr/>
      </xdr:nvCxnSpPr>
      <xdr:spPr>
        <a:xfrm flipV="1">
          <a:off x="8750300" y="6222746"/>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68960</xdr:rowOff>
    </xdr:from>
    <xdr:ext cx="378565" cy="259045"/>
    <xdr:sp macro="" textlink="">
      <xdr:nvSpPr>
        <xdr:cNvPr id="297" name="テキスト ボックス 296"/>
        <xdr:cNvSpPr txBox="1"/>
      </xdr:nvSpPr>
      <xdr:spPr>
        <a:xfrm>
          <a:off x="9450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73733</xdr:rowOff>
    </xdr:from>
    <xdr:to>
      <xdr:col>45</xdr:col>
      <xdr:colOff>177800</xdr:colOff>
      <xdr:row>36</xdr:row>
      <xdr:rowOff>111615</xdr:rowOff>
    </xdr:to>
    <xdr:cxnSp macro="">
      <xdr:nvCxnSpPr>
        <xdr:cNvPr id="298" name="直線コネクタ 297"/>
        <xdr:cNvCxnSpPr/>
      </xdr:nvCxnSpPr>
      <xdr:spPr>
        <a:xfrm>
          <a:off x="7861300" y="5903033"/>
          <a:ext cx="889000" cy="38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48386</xdr:rowOff>
    </xdr:from>
    <xdr:ext cx="378565" cy="259045"/>
    <xdr:sp macro="" textlink="">
      <xdr:nvSpPr>
        <xdr:cNvPr id="300" name="テキスト ボックス 299"/>
        <xdr:cNvSpPr txBox="1"/>
      </xdr:nvSpPr>
      <xdr:spPr>
        <a:xfrm>
          <a:off x="8561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73733</xdr:rowOff>
    </xdr:from>
    <xdr:to>
      <xdr:col>41</xdr:col>
      <xdr:colOff>50800</xdr:colOff>
      <xdr:row>35</xdr:row>
      <xdr:rowOff>149171</xdr:rowOff>
    </xdr:to>
    <xdr:cxnSp macro="">
      <xdr:nvCxnSpPr>
        <xdr:cNvPr id="301" name="直線コネクタ 300"/>
        <xdr:cNvCxnSpPr/>
      </xdr:nvCxnSpPr>
      <xdr:spPr>
        <a:xfrm flipV="1">
          <a:off x="6972300" y="5903033"/>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25526</xdr:rowOff>
    </xdr:from>
    <xdr:ext cx="378565" cy="259045"/>
    <xdr:sp macro="" textlink="">
      <xdr:nvSpPr>
        <xdr:cNvPr id="303" name="テキスト ボックス 302"/>
        <xdr:cNvSpPr txBox="1"/>
      </xdr:nvSpPr>
      <xdr:spPr>
        <a:xfrm>
          <a:off x="7672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05" name="テキスト ボックス 304"/>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119924</xdr:rowOff>
    </xdr:from>
    <xdr:to>
      <xdr:col>55</xdr:col>
      <xdr:colOff>50800</xdr:colOff>
      <xdr:row>38</xdr:row>
      <xdr:rowOff>50074</xdr:rowOff>
    </xdr:to>
    <xdr:sp macro="" textlink="">
      <xdr:nvSpPr>
        <xdr:cNvPr id="311" name="楕円 310"/>
        <xdr:cNvSpPr/>
      </xdr:nvSpPr>
      <xdr:spPr>
        <a:xfrm>
          <a:off x="10426700" y="64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142801</xdr:rowOff>
    </xdr:from>
    <xdr:ext cx="378565" cy="259045"/>
    <xdr:sp macro="" textlink="">
      <xdr:nvSpPr>
        <xdr:cNvPr id="312" name="労働費該当値テキスト"/>
        <xdr:cNvSpPr txBox="1"/>
      </xdr:nvSpPr>
      <xdr:spPr>
        <a:xfrm>
          <a:off x="10528300" y="631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171196</xdr:rowOff>
    </xdr:from>
    <xdr:to>
      <xdr:col>50</xdr:col>
      <xdr:colOff>165100</xdr:colOff>
      <xdr:row>36</xdr:row>
      <xdr:rowOff>101346</xdr:rowOff>
    </xdr:to>
    <xdr:sp macro="" textlink="">
      <xdr:nvSpPr>
        <xdr:cNvPr id="313" name="楕円 312"/>
        <xdr:cNvSpPr/>
      </xdr:nvSpPr>
      <xdr:spPr>
        <a:xfrm>
          <a:off x="9588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117873</xdr:rowOff>
    </xdr:from>
    <xdr:ext cx="469744" cy="259045"/>
    <xdr:sp macro="" textlink="">
      <xdr:nvSpPr>
        <xdr:cNvPr id="314" name="テキスト ボックス 313"/>
        <xdr:cNvSpPr txBox="1"/>
      </xdr:nvSpPr>
      <xdr:spPr>
        <a:xfrm>
          <a:off x="9404428" y="594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60815</xdr:rowOff>
    </xdr:from>
    <xdr:to>
      <xdr:col>46</xdr:col>
      <xdr:colOff>38100</xdr:colOff>
      <xdr:row>36</xdr:row>
      <xdr:rowOff>162415</xdr:rowOff>
    </xdr:to>
    <xdr:sp macro="" textlink="">
      <xdr:nvSpPr>
        <xdr:cNvPr id="315" name="楕円 314"/>
        <xdr:cNvSpPr/>
      </xdr:nvSpPr>
      <xdr:spPr>
        <a:xfrm>
          <a:off x="8699500" y="62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7492</xdr:rowOff>
    </xdr:from>
    <xdr:ext cx="469744" cy="259045"/>
    <xdr:sp macro="" textlink="">
      <xdr:nvSpPr>
        <xdr:cNvPr id="316" name="テキスト ボックス 315"/>
        <xdr:cNvSpPr txBox="1"/>
      </xdr:nvSpPr>
      <xdr:spPr>
        <a:xfrm>
          <a:off x="8515428" y="600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22933</xdr:rowOff>
    </xdr:from>
    <xdr:to>
      <xdr:col>41</xdr:col>
      <xdr:colOff>101600</xdr:colOff>
      <xdr:row>34</xdr:row>
      <xdr:rowOff>124533</xdr:rowOff>
    </xdr:to>
    <xdr:sp macro="" textlink="">
      <xdr:nvSpPr>
        <xdr:cNvPr id="317" name="楕円 316"/>
        <xdr:cNvSpPr/>
      </xdr:nvSpPr>
      <xdr:spPr>
        <a:xfrm>
          <a:off x="7810500" y="58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141060</xdr:rowOff>
    </xdr:from>
    <xdr:ext cx="469744" cy="259045"/>
    <xdr:sp macro="" textlink="">
      <xdr:nvSpPr>
        <xdr:cNvPr id="318" name="テキスト ボックス 317"/>
        <xdr:cNvSpPr txBox="1"/>
      </xdr:nvSpPr>
      <xdr:spPr>
        <a:xfrm>
          <a:off x="7626428" y="562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98371</xdr:rowOff>
    </xdr:from>
    <xdr:to>
      <xdr:col>36</xdr:col>
      <xdr:colOff>165100</xdr:colOff>
      <xdr:row>36</xdr:row>
      <xdr:rowOff>28521</xdr:rowOff>
    </xdr:to>
    <xdr:sp macro="" textlink="">
      <xdr:nvSpPr>
        <xdr:cNvPr id="319" name="楕円 318"/>
        <xdr:cNvSpPr/>
      </xdr:nvSpPr>
      <xdr:spPr>
        <a:xfrm>
          <a:off x="6921500" y="609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45048</xdr:rowOff>
    </xdr:from>
    <xdr:ext cx="469744" cy="259045"/>
    <xdr:sp macro="" textlink="">
      <xdr:nvSpPr>
        <xdr:cNvPr id="320" name="テキスト ボックス 319"/>
        <xdr:cNvSpPr txBox="1"/>
      </xdr:nvSpPr>
      <xdr:spPr>
        <a:xfrm>
          <a:off x="6737428"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114417</xdr:rowOff>
    </xdr:from>
    <xdr:to>
      <xdr:col>55</xdr:col>
      <xdr:colOff>0</xdr:colOff>
      <xdr:row>51</xdr:row>
      <xdr:rowOff>63988</xdr:rowOff>
    </xdr:to>
    <xdr:cxnSp macro="">
      <xdr:nvCxnSpPr>
        <xdr:cNvPr id="347" name="直線コネクタ 346"/>
        <xdr:cNvCxnSpPr/>
      </xdr:nvCxnSpPr>
      <xdr:spPr>
        <a:xfrm flipV="1">
          <a:off x="9639300" y="8686917"/>
          <a:ext cx="838200" cy="12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8" name="農林水産業費平均値テキスト"/>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19342</xdr:rowOff>
    </xdr:from>
    <xdr:to>
      <xdr:col>50</xdr:col>
      <xdr:colOff>114300</xdr:colOff>
      <xdr:row>51</xdr:row>
      <xdr:rowOff>63988</xdr:rowOff>
    </xdr:to>
    <xdr:cxnSp macro="">
      <xdr:nvCxnSpPr>
        <xdr:cNvPr id="350" name="直線コネクタ 349"/>
        <xdr:cNvCxnSpPr/>
      </xdr:nvCxnSpPr>
      <xdr:spPr>
        <a:xfrm>
          <a:off x="8750300" y="8763292"/>
          <a:ext cx="889000" cy="4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75259</xdr:rowOff>
    </xdr:from>
    <xdr:ext cx="534377" cy="259045"/>
    <xdr:sp macro="" textlink="">
      <xdr:nvSpPr>
        <xdr:cNvPr id="352" name="テキスト ボックス 351"/>
        <xdr:cNvSpPr txBox="1"/>
      </xdr:nvSpPr>
      <xdr:spPr>
        <a:xfrm>
          <a:off x="9372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170195</xdr:rowOff>
    </xdr:from>
    <xdr:to>
      <xdr:col>45</xdr:col>
      <xdr:colOff>177800</xdr:colOff>
      <xdr:row>51</xdr:row>
      <xdr:rowOff>19342</xdr:rowOff>
    </xdr:to>
    <xdr:cxnSp macro="">
      <xdr:nvCxnSpPr>
        <xdr:cNvPr id="353" name="直線コネクタ 352"/>
        <xdr:cNvCxnSpPr/>
      </xdr:nvCxnSpPr>
      <xdr:spPr>
        <a:xfrm>
          <a:off x="7861300" y="8742695"/>
          <a:ext cx="889000" cy="2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64035</xdr:rowOff>
    </xdr:from>
    <xdr:ext cx="534377" cy="259045"/>
    <xdr:sp macro="" textlink="">
      <xdr:nvSpPr>
        <xdr:cNvPr id="355" name="テキスト ボックス 354"/>
        <xdr:cNvSpPr txBox="1"/>
      </xdr:nvSpPr>
      <xdr:spPr>
        <a:xfrm>
          <a:off x="8483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170195</xdr:rowOff>
    </xdr:from>
    <xdr:to>
      <xdr:col>41</xdr:col>
      <xdr:colOff>50800</xdr:colOff>
      <xdr:row>51</xdr:row>
      <xdr:rowOff>143701</xdr:rowOff>
    </xdr:to>
    <xdr:cxnSp macro="">
      <xdr:nvCxnSpPr>
        <xdr:cNvPr id="356" name="直線コネクタ 355"/>
        <xdr:cNvCxnSpPr/>
      </xdr:nvCxnSpPr>
      <xdr:spPr>
        <a:xfrm flipV="1">
          <a:off x="6972300" y="8742695"/>
          <a:ext cx="889000" cy="14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8" name="テキスト ボックス 357"/>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63617</xdr:rowOff>
    </xdr:from>
    <xdr:to>
      <xdr:col>55</xdr:col>
      <xdr:colOff>50800</xdr:colOff>
      <xdr:row>50</xdr:row>
      <xdr:rowOff>165217</xdr:rowOff>
    </xdr:to>
    <xdr:sp macro="" textlink="">
      <xdr:nvSpPr>
        <xdr:cNvPr id="366" name="楕円 365"/>
        <xdr:cNvSpPr/>
      </xdr:nvSpPr>
      <xdr:spPr>
        <a:xfrm>
          <a:off x="10426700" y="86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159999</xdr:rowOff>
    </xdr:from>
    <xdr:ext cx="534377" cy="259045"/>
    <xdr:sp macro="" textlink="">
      <xdr:nvSpPr>
        <xdr:cNvPr id="367" name="農林水産業費該当値テキスト"/>
        <xdr:cNvSpPr txBox="1"/>
      </xdr:nvSpPr>
      <xdr:spPr>
        <a:xfrm>
          <a:off x="10528300" y="856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13188</xdr:rowOff>
    </xdr:from>
    <xdr:to>
      <xdr:col>50</xdr:col>
      <xdr:colOff>165100</xdr:colOff>
      <xdr:row>51</xdr:row>
      <xdr:rowOff>114788</xdr:rowOff>
    </xdr:to>
    <xdr:sp macro="" textlink="">
      <xdr:nvSpPr>
        <xdr:cNvPr id="368" name="楕円 367"/>
        <xdr:cNvSpPr/>
      </xdr:nvSpPr>
      <xdr:spPr>
        <a:xfrm>
          <a:off x="9588500" y="875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131315</xdr:rowOff>
    </xdr:from>
    <xdr:ext cx="534377" cy="259045"/>
    <xdr:sp macro="" textlink="">
      <xdr:nvSpPr>
        <xdr:cNvPr id="369" name="テキスト ボックス 368"/>
        <xdr:cNvSpPr txBox="1"/>
      </xdr:nvSpPr>
      <xdr:spPr>
        <a:xfrm>
          <a:off x="9372111" y="853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139992</xdr:rowOff>
    </xdr:from>
    <xdr:to>
      <xdr:col>46</xdr:col>
      <xdr:colOff>38100</xdr:colOff>
      <xdr:row>51</xdr:row>
      <xdr:rowOff>70142</xdr:rowOff>
    </xdr:to>
    <xdr:sp macro="" textlink="">
      <xdr:nvSpPr>
        <xdr:cNvPr id="370" name="楕円 369"/>
        <xdr:cNvSpPr/>
      </xdr:nvSpPr>
      <xdr:spPr>
        <a:xfrm>
          <a:off x="8699500" y="87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86669</xdr:rowOff>
    </xdr:from>
    <xdr:ext cx="534377" cy="259045"/>
    <xdr:sp macro="" textlink="">
      <xdr:nvSpPr>
        <xdr:cNvPr id="371" name="テキスト ボックス 370"/>
        <xdr:cNvSpPr txBox="1"/>
      </xdr:nvSpPr>
      <xdr:spPr>
        <a:xfrm>
          <a:off x="8483111" y="848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119395</xdr:rowOff>
    </xdr:from>
    <xdr:to>
      <xdr:col>41</xdr:col>
      <xdr:colOff>101600</xdr:colOff>
      <xdr:row>51</xdr:row>
      <xdr:rowOff>49545</xdr:rowOff>
    </xdr:to>
    <xdr:sp macro="" textlink="">
      <xdr:nvSpPr>
        <xdr:cNvPr id="372" name="楕円 371"/>
        <xdr:cNvSpPr/>
      </xdr:nvSpPr>
      <xdr:spPr>
        <a:xfrm>
          <a:off x="7810500" y="86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66072</xdr:rowOff>
    </xdr:from>
    <xdr:ext cx="534377" cy="259045"/>
    <xdr:sp macro="" textlink="">
      <xdr:nvSpPr>
        <xdr:cNvPr id="373" name="テキスト ボックス 372"/>
        <xdr:cNvSpPr txBox="1"/>
      </xdr:nvSpPr>
      <xdr:spPr>
        <a:xfrm>
          <a:off x="7594111" y="84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92901</xdr:rowOff>
    </xdr:from>
    <xdr:to>
      <xdr:col>36</xdr:col>
      <xdr:colOff>165100</xdr:colOff>
      <xdr:row>52</xdr:row>
      <xdr:rowOff>23051</xdr:rowOff>
    </xdr:to>
    <xdr:sp macro="" textlink="">
      <xdr:nvSpPr>
        <xdr:cNvPr id="374" name="楕円 373"/>
        <xdr:cNvSpPr/>
      </xdr:nvSpPr>
      <xdr:spPr>
        <a:xfrm>
          <a:off x="6921500" y="883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39578</xdr:rowOff>
    </xdr:from>
    <xdr:ext cx="534377" cy="259045"/>
    <xdr:sp macro="" textlink="">
      <xdr:nvSpPr>
        <xdr:cNvPr id="375" name="テキスト ボックス 374"/>
        <xdr:cNvSpPr txBox="1"/>
      </xdr:nvSpPr>
      <xdr:spPr>
        <a:xfrm>
          <a:off x="6705111" y="861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81598</xdr:rowOff>
    </xdr:from>
    <xdr:to>
      <xdr:col>55</xdr:col>
      <xdr:colOff>0</xdr:colOff>
      <xdr:row>76</xdr:row>
      <xdr:rowOff>152615</xdr:rowOff>
    </xdr:to>
    <xdr:cxnSp macro="">
      <xdr:nvCxnSpPr>
        <xdr:cNvPr id="404" name="直線コネクタ 403"/>
        <xdr:cNvCxnSpPr/>
      </xdr:nvCxnSpPr>
      <xdr:spPr>
        <a:xfrm>
          <a:off x="9639300" y="13111798"/>
          <a:ext cx="838200" cy="7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5" name="商工費平均値テキスト"/>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81598</xdr:rowOff>
    </xdr:from>
    <xdr:to>
      <xdr:col>50</xdr:col>
      <xdr:colOff>114300</xdr:colOff>
      <xdr:row>76</xdr:row>
      <xdr:rowOff>88646</xdr:rowOff>
    </xdr:to>
    <xdr:cxnSp macro="">
      <xdr:nvCxnSpPr>
        <xdr:cNvPr id="407" name="直線コネクタ 406"/>
        <xdr:cNvCxnSpPr/>
      </xdr:nvCxnSpPr>
      <xdr:spPr>
        <a:xfrm flipV="1">
          <a:off x="8750300" y="13111798"/>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50716</xdr:rowOff>
    </xdr:from>
    <xdr:ext cx="469744" cy="259045"/>
    <xdr:sp macro="" textlink="">
      <xdr:nvSpPr>
        <xdr:cNvPr id="409" name="テキスト ボックス 408"/>
        <xdr:cNvSpPr txBox="1"/>
      </xdr:nvSpPr>
      <xdr:spPr>
        <a:xfrm>
          <a:off x="9404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67311</xdr:rowOff>
    </xdr:from>
    <xdr:to>
      <xdr:col>45</xdr:col>
      <xdr:colOff>177800</xdr:colOff>
      <xdr:row>76</xdr:row>
      <xdr:rowOff>88646</xdr:rowOff>
    </xdr:to>
    <xdr:cxnSp macro="">
      <xdr:nvCxnSpPr>
        <xdr:cNvPr id="410" name="直線コネクタ 409"/>
        <xdr:cNvCxnSpPr/>
      </xdr:nvCxnSpPr>
      <xdr:spPr>
        <a:xfrm>
          <a:off x="7861300" y="13097511"/>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55363</xdr:rowOff>
    </xdr:from>
    <xdr:ext cx="469744" cy="259045"/>
    <xdr:sp macro="" textlink="">
      <xdr:nvSpPr>
        <xdr:cNvPr id="412" name="テキスト ボックス 411"/>
        <xdr:cNvSpPr txBox="1"/>
      </xdr:nvSpPr>
      <xdr:spPr>
        <a:xfrm>
          <a:off x="8515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142253</xdr:rowOff>
    </xdr:from>
    <xdr:to>
      <xdr:col>41</xdr:col>
      <xdr:colOff>50800</xdr:colOff>
      <xdr:row>76</xdr:row>
      <xdr:rowOff>67311</xdr:rowOff>
    </xdr:to>
    <xdr:cxnSp macro="">
      <xdr:nvCxnSpPr>
        <xdr:cNvPr id="413" name="直線コネクタ 412"/>
        <xdr:cNvCxnSpPr/>
      </xdr:nvCxnSpPr>
      <xdr:spPr>
        <a:xfrm>
          <a:off x="6972300" y="13001003"/>
          <a:ext cx="889000" cy="9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85158</xdr:rowOff>
    </xdr:from>
    <xdr:ext cx="469744" cy="259045"/>
    <xdr:sp macro="" textlink="">
      <xdr:nvSpPr>
        <xdr:cNvPr id="415" name="テキスト ボックス 414"/>
        <xdr:cNvSpPr txBox="1"/>
      </xdr:nvSpPr>
      <xdr:spPr>
        <a:xfrm>
          <a:off x="7626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35286</xdr:rowOff>
    </xdr:from>
    <xdr:ext cx="534377" cy="259045"/>
    <xdr:sp macro="" textlink="">
      <xdr:nvSpPr>
        <xdr:cNvPr id="417" name="テキスト ボックス 416"/>
        <xdr:cNvSpPr txBox="1"/>
      </xdr:nvSpPr>
      <xdr:spPr>
        <a:xfrm>
          <a:off x="6705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101815</xdr:rowOff>
    </xdr:from>
    <xdr:to>
      <xdr:col>55</xdr:col>
      <xdr:colOff>50800</xdr:colOff>
      <xdr:row>77</xdr:row>
      <xdr:rowOff>31965</xdr:rowOff>
    </xdr:to>
    <xdr:sp macro="" textlink="">
      <xdr:nvSpPr>
        <xdr:cNvPr id="423" name="楕円 422"/>
        <xdr:cNvSpPr/>
      </xdr:nvSpPr>
      <xdr:spPr>
        <a:xfrm>
          <a:off x="10426700" y="131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124692</xdr:rowOff>
    </xdr:from>
    <xdr:ext cx="534377" cy="259045"/>
    <xdr:sp macro="" textlink="">
      <xdr:nvSpPr>
        <xdr:cNvPr id="424" name="商工費該当値テキスト"/>
        <xdr:cNvSpPr txBox="1"/>
      </xdr:nvSpPr>
      <xdr:spPr>
        <a:xfrm>
          <a:off x="10528300" y="1298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30798</xdr:rowOff>
    </xdr:from>
    <xdr:to>
      <xdr:col>50</xdr:col>
      <xdr:colOff>165100</xdr:colOff>
      <xdr:row>76</xdr:row>
      <xdr:rowOff>132398</xdr:rowOff>
    </xdr:to>
    <xdr:sp macro="" textlink="">
      <xdr:nvSpPr>
        <xdr:cNvPr id="425" name="楕円 424"/>
        <xdr:cNvSpPr/>
      </xdr:nvSpPr>
      <xdr:spPr>
        <a:xfrm>
          <a:off x="9588500" y="130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148924</xdr:rowOff>
    </xdr:from>
    <xdr:ext cx="534377" cy="259045"/>
    <xdr:sp macro="" textlink="">
      <xdr:nvSpPr>
        <xdr:cNvPr id="426" name="テキスト ボックス 425"/>
        <xdr:cNvSpPr txBox="1"/>
      </xdr:nvSpPr>
      <xdr:spPr>
        <a:xfrm>
          <a:off x="9372111" y="128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37846</xdr:rowOff>
    </xdr:from>
    <xdr:to>
      <xdr:col>46</xdr:col>
      <xdr:colOff>38100</xdr:colOff>
      <xdr:row>76</xdr:row>
      <xdr:rowOff>139446</xdr:rowOff>
    </xdr:to>
    <xdr:sp macro="" textlink="">
      <xdr:nvSpPr>
        <xdr:cNvPr id="427" name="楕円 426"/>
        <xdr:cNvSpPr/>
      </xdr:nvSpPr>
      <xdr:spPr>
        <a:xfrm>
          <a:off x="8699500" y="130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155973</xdr:rowOff>
    </xdr:from>
    <xdr:ext cx="534377" cy="259045"/>
    <xdr:sp macro="" textlink="">
      <xdr:nvSpPr>
        <xdr:cNvPr id="428" name="テキスト ボックス 427"/>
        <xdr:cNvSpPr txBox="1"/>
      </xdr:nvSpPr>
      <xdr:spPr>
        <a:xfrm>
          <a:off x="8483111" y="128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16511</xdr:rowOff>
    </xdr:from>
    <xdr:to>
      <xdr:col>41</xdr:col>
      <xdr:colOff>101600</xdr:colOff>
      <xdr:row>76</xdr:row>
      <xdr:rowOff>118111</xdr:rowOff>
    </xdr:to>
    <xdr:sp macro="" textlink="">
      <xdr:nvSpPr>
        <xdr:cNvPr id="429" name="楕円 428"/>
        <xdr:cNvSpPr/>
      </xdr:nvSpPr>
      <xdr:spPr>
        <a:xfrm>
          <a:off x="7810500" y="130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134637</xdr:rowOff>
    </xdr:from>
    <xdr:ext cx="534377" cy="259045"/>
    <xdr:sp macro="" textlink="">
      <xdr:nvSpPr>
        <xdr:cNvPr id="430" name="テキスト ボックス 429"/>
        <xdr:cNvSpPr txBox="1"/>
      </xdr:nvSpPr>
      <xdr:spPr>
        <a:xfrm>
          <a:off x="7594111" y="128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91453</xdr:rowOff>
    </xdr:from>
    <xdr:to>
      <xdr:col>36</xdr:col>
      <xdr:colOff>165100</xdr:colOff>
      <xdr:row>76</xdr:row>
      <xdr:rowOff>21602</xdr:rowOff>
    </xdr:to>
    <xdr:sp macro="" textlink="">
      <xdr:nvSpPr>
        <xdr:cNvPr id="431" name="楕円 430"/>
        <xdr:cNvSpPr/>
      </xdr:nvSpPr>
      <xdr:spPr>
        <a:xfrm>
          <a:off x="6921500" y="129502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38130</xdr:rowOff>
    </xdr:from>
    <xdr:ext cx="534377" cy="259045"/>
    <xdr:sp macro="" textlink="">
      <xdr:nvSpPr>
        <xdr:cNvPr id="432" name="テキスト ボックス 431"/>
        <xdr:cNvSpPr txBox="1"/>
      </xdr:nvSpPr>
      <xdr:spPr>
        <a:xfrm>
          <a:off x="6705111" y="127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96746</xdr:rowOff>
    </xdr:from>
    <xdr:to>
      <xdr:col>55</xdr:col>
      <xdr:colOff>0</xdr:colOff>
      <xdr:row>92</xdr:row>
      <xdr:rowOff>118143</xdr:rowOff>
    </xdr:to>
    <xdr:cxnSp macro="">
      <xdr:nvCxnSpPr>
        <xdr:cNvPr id="460" name="直線コネクタ 459"/>
        <xdr:cNvCxnSpPr/>
      </xdr:nvCxnSpPr>
      <xdr:spPr>
        <a:xfrm flipV="1">
          <a:off x="9639300" y="15870146"/>
          <a:ext cx="8382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61" name="土木費平均値テキスト"/>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91534</xdr:rowOff>
    </xdr:from>
    <xdr:to>
      <xdr:col>50</xdr:col>
      <xdr:colOff>114300</xdr:colOff>
      <xdr:row>92</xdr:row>
      <xdr:rowOff>118143</xdr:rowOff>
    </xdr:to>
    <xdr:cxnSp macro="">
      <xdr:nvCxnSpPr>
        <xdr:cNvPr id="463" name="直線コネクタ 462"/>
        <xdr:cNvCxnSpPr/>
      </xdr:nvCxnSpPr>
      <xdr:spPr>
        <a:xfrm>
          <a:off x="8750300" y="15864934"/>
          <a:ext cx="8890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55760</xdr:rowOff>
    </xdr:from>
    <xdr:ext cx="534377" cy="259045"/>
    <xdr:sp macro="" textlink="">
      <xdr:nvSpPr>
        <xdr:cNvPr id="465" name="テキスト ボックス 464"/>
        <xdr:cNvSpPr txBox="1"/>
      </xdr:nvSpPr>
      <xdr:spPr>
        <a:xfrm>
          <a:off x="9372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91534</xdr:rowOff>
    </xdr:from>
    <xdr:to>
      <xdr:col>45</xdr:col>
      <xdr:colOff>177800</xdr:colOff>
      <xdr:row>93</xdr:row>
      <xdr:rowOff>100107</xdr:rowOff>
    </xdr:to>
    <xdr:cxnSp macro="">
      <xdr:nvCxnSpPr>
        <xdr:cNvPr id="466" name="直線コネクタ 465"/>
        <xdr:cNvCxnSpPr/>
      </xdr:nvCxnSpPr>
      <xdr:spPr>
        <a:xfrm flipV="1">
          <a:off x="7861300" y="15864934"/>
          <a:ext cx="889000" cy="1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xdr:rowOff>
    </xdr:from>
    <xdr:ext cx="534377" cy="259045"/>
    <xdr:sp macro="" textlink="">
      <xdr:nvSpPr>
        <xdr:cNvPr id="468" name="テキスト ボックス 467"/>
        <xdr:cNvSpPr txBox="1"/>
      </xdr:nvSpPr>
      <xdr:spPr>
        <a:xfrm>
          <a:off x="8483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100107</xdr:rowOff>
    </xdr:from>
    <xdr:to>
      <xdr:col>41</xdr:col>
      <xdr:colOff>50800</xdr:colOff>
      <xdr:row>93</xdr:row>
      <xdr:rowOff>123287</xdr:rowOff>
    </xdr:to>
    <xdr:cxnSp macro="">
      <xdr:nvCxnSpPr>
        <xdr:cNvPr id="469" name="直線コネクタ 468"/>
        <xdr:cNvCxnSpPr/>
      </xdr:nvCxnSpPr>
      <xdr:spPr>
        <a:xfrm flipV="1">
          <a:off x="6972300" y="16044957"/>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94987</xdr:rowOff>
    </xdr:from>
    <xdr:ext cx="534377" cy="259045"/>
    <xdr:sp macro="" textlink="">
      <xdr:nvSpPr>
        <xdr:cNvPr id="471" name="テキスト ボックス 470"/>
        <xdr:cNvSpPr txBox="1"/>
      </xdr:nvSpPr>
      <xdr:spPr>
        <a:xfrm>
          <a:off x="7594111"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3" name="テキスト ボックス 472"/>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45946</xdr:rowOff>
    </xdr:from>
    <xdr:to>
      <xdr:col>55</xdr:col>
      <xdr:colOff>50800</xdr:colOff>
      <xdr:row>92</xdr:row>
      <xdr:rowOff>147546</xdr:rowOff>
    </xdr:to>
    <xdr:sp macro="" textlink="">
      <xdr:nvSpPr>
        <xdr:cNvPr id="479" name="楕円 478"/>
        <xdr:cNvSpPr/>
      </xdr:nvSpPr>
      <xdr:spPr>
        <a:xfrm>
          <a:off x="10426700" y="1581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68823</xdr:rowOff>
    </xdr:from>
    <xdr:ext cx="534377" cy="259045"/>
    <xdr:sp macro="" textlink="">
      <xdr:nvSpPr>
        <xdr:cNvPr id="480" name="土木費該当値テキスト"/>
        <xdr:cNvSpPr txBox="1"/>
      </xdr:nvSpPr>
      <xdr:spPr>
        <a:xfrm>
          <a:off x="10528300" y="1567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67343</xdr:rowOff>
    </xdr:from>
    <xdr:to>
      <xdr:col>50</xdr:col>
      <xdr:colOff>165100</xdr:colOff>
      <xdr:row>92</xdr:row>
      <xdr:rowOff>168943</xdr:rowOff>
    </xdr:to>
    <xdr:sp macro="" textlink="">
      <xdr:nvSpPr>
        <xdr:cNvPr id="481" name="楕円 480"/>
        <xdr:cNvSpPr/>
      </xdr:nvSpPr>
      <xdr:spPr>
        <a:xfrm>
          <a:off x="9588500" y="1584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14020</xdr:rowOff>
    </xdr:from>
    <xdr:ext cx="534377" cy="259045"/>
    <xdr:sp macro="" textlink="">
      <xdr:nvSpPr>
        <xdr:cNvPr id="482" name="テキスト ボックス 481"/>
        <xdr:cNvSpPr txBox="1"/>
      </xdr:nvSpPr>
      <xdr:spPr>
        <a:xfrm>
          <a:off x="9372111" y="1561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40734</xdr:rowOff>
    </xdr:from>
    <xdr:to>
      <xdr:col>46</xdr:col>
      <xdr:colOff>38100</xdr:colOff>
      <xdr:row>92</xdr:row>
      <xdr:rowOff>142334</xdr:rowOff>
    </xdr:to>
    <xdr:sp macro="" textlink="">
      <xdr:nvSpPr>
        <xdr:cNvPr id="483" name="楕円 482"/>
        <xdr:cNvSpPr/>
      </xdr:nvSpPr>
      <xdr:spPr>
        <a:xfrm>
          <a:off x="8699500" y="1581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158861</xdr:rowOff>
    </xdr:from>
    <xdr:ext cx="534377" cy="259045"/>
    <xdr:sp macro="" textlink="">
      <xdr:nvSpPr>
        <xdr:cNvPr id="484" name="テキスト ボックス 483"/>
        <xdr:cNvSpPr txBox="1"/>
      </xdr:nvSpPr>
      <xdr:spPr>
        <a:xfrm>
          <a:off x="8483111" y="1558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49307</xdr:rowOff>
    </xdr:from>
    <xdr:to>
      <xdr:col>41</xdr:col>
      <xdr:colOff>101600</xdr:colOff>
      <xdr:row>93</xdr:row>
      <xdr:rowOff>150907</xdr:rowOff>
    </xdr:to>
    <xdr:sp macro="" textlink="">
      <xdr:nvSpPr>
        <xdr:cNvPr id="485" name="楕円 484"/>
        <xdr:cNvSpPr/>
      </xdr:nvSpPr>
      <xdr:spPr>
        <a:xfrm>
          <a:off x="7810500" y="1599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167434</xdr:rowOff>
    </xdr:from>
    <xdr:ext cx="534377" cy="259045"/>
    <xdr:sp macro="" textlink="">
      <xdr:nvSpPr>
        <xdr:cNvPr id="486" name="テキスト ボックス 485"/>
        <xdr:cNvSpPr txBox="1"/>
      </xdr:nvSpPr>
      <xdr:spPr>
        <a:xfrm>
          <a:off x="7594111" y="1576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72487</xdr:rowOff>
    </xdr:from>
    <xdr:to>
      <xdr:col>36</xdr:col>
      <xdr:colOff>165100</xdr:colOff>
      <xdr:row>94</xdr:row>
      <xdr:rowOff>2637</xdr:rowOff>
    </xdr:to>
    <xdr:sp macro="" textlink="">
      <xdr:nvSpPr>
        <xdr:cNvPr id="487" name="楕円 486"/>
        <xdr:cNvSpPr/>
      </xdr:nvSpPr>
      <xdr:spPr>
        <a:xfrm>
          <a:off x="6921500" y="160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19164</xdr:rowOff>
    </xdr:from>
    <xdr:ext cx="534377" cy="259045"/>
    <xdr:sp macro="" textlink="">
      <xdr:nvSpPr>
        <xdr:cNvPr id="488" name="テキスト ボックス 487"/>
        <xdr:cNvSpPr txBox="1"/>
      </xdr:nvSpPr>
      <xdr:spPr>
        <a:xfrm>
          <a:off x="6705111" y="1579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91557</xdr:rowOff>
    </xdr:from>
    <xdr:to>
      <xdr:col>85</xdr:col>
      <xdr:colOff>127000</xdr:colOff>
      <xdr:row>35</xdr:row>
      <xdr:rowOff>93477</xdr:rowOff>
    </xdr:to>
    <xdr:cxnSp macro="">
      <xdr:nvCxnSpPr>
        <xdr:cNvPr id="516" name="直線コネクタ 515"/>
        <xdr:cNvCxnSpPr/>
      </xdr:nvCxnSpPr>
      <xdr:spPr>
        <a:xfrm flipV="1">
          <a:off x="15481300" y="5920857"/>
          <a:ext cx="838200" cy="17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166905</xdr:rowOff>
    </xdr:from>
    <xdr:ext cx="534377" cy="259045"/>
    <xdr:sp macro="" textlink="">
      <xdr:nvSpPr>
        <xdr:cNvPr id="517" name="消防費平均値テキスト"/>
        <xdr:cNvSpPr txBox="1"/>
      </xdr:nvSpPr>
      <xdr:spPr>
        <a:xfrm>
          <a:off x="16370300" y="616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79395</xdr:rowOff>
    </xdr:from>
    <xdr:to>
      <xdr:col>81</xdr:col>
      <xdr:colOff>50800</xdr:colOff>
      <xdr:row>35</xdr:row>
      <xdr:rowOff>93477</xdr:rowOff>
    </xdr:to>
    <xdr:cxnSp macro="">
      <xdr:nvCxnSpPr>
        <xdr:cNvPr id="519" name="直線コネクタ 518"/>
        <xdr:cNvCxnSpPr/>
      </xdr:nvCxnSpPr>
      <xdr:spPr>
        <a:xfrm>
          <a:off x="14592300" y="6080145"/>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97594</xdr:rowOff>
    </xdr:from>
    <xdr:ext cx="534377" cy="259045"/>
    <xdr:sp macro="" textlink="">
      <xdr:nvSpPr>
        <xdr:cNvPr id="521" name="テキスト ボックス 520"/>
        <xdr:cNvSpPr txBox="1"/>
      </xdr:nvSpPr>
      <xdr:spPr>
        <a:xfrm>
          <a:off x="15214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71</xdr:rowOff>
    </xdr:from>
    <xdr:to>
      <xdr:col>76</xdr:col>
      <xdr:colOff>114300</xdr:colOff>
      <xdr:row>35</xdr:row>
      <xdr:rowOff>79395</xdr:rowOff>
    </xdr:to>
    <xdr:cxnSp macro="">
      <xdr:nvCxnSpPr>
        <xdr:cNvPr id="522" name="直線コネクタ 521"/>
        <xdr:cNvCxnSpPr/>
      </xdr:nvCxnSpPr>
      <xdr:spPr>
        <a:xfrm>
          <a:off x="13703300" y="6000821"/>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140022</xdr:rowOff>
    </xdr:from>
    <xdr:ext cx="534377" cy="259045"/>
    <xdr:sp macro="" textlink="">
      <xdr:nvSpPr>
        <xdr:cNvPr id="524" name="テキスト ボックス 523"/>
        <xdr:cNvSpPr txBox="1"/>
      </xdr:nvSpPr>
      <xdr:spPr>
        <a:xfrm>
          <a:off x="14325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63896</xdr:rowOff>
    </xdr:from>
    <xdr:to>
      <xdr:col>71</xdr:col>
      <xdr:colOff>177800</xdr:colOff>
      <xdr:row>35</xdr:row>
      <xdr:rowOff>71</xdr:rowOff>
    </xdr:to>
    <xdr:cxnSp macro="">
      <xdr:nvCxnSpPr>
        <xdr:cNvPr id="525" name="直線コネクタ 524"/>
        <xdr:cNvCxnSpPr/>
      </xdr:nvCxnSpPr>
      <xdr:spPr>
        <a:xfrm>
          <a:off x="12814300" y="5721746"/>
          <a:ext cx="889000" cy="27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67373</xdr:rowOff>
    </xdr:from>
    <xdr:ext cx="534377" cy="259045"/>
    <xdr:sp macro="" textlink="">
      <xdr:nvSpPr>
        <xdr:cNvPr id="527" name="テキスト ボックス 526"/>
        <xdr:cNvSpPr txBox="1"/>
      </xdr:nvSpPr>
      <xdr:spPr>
        <a:xfrm>
          <a:off x="13436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94576</xdr:rowOff>
    </xdr:from>
    <xdr:ext cx="534377" cy="259045"/>
    <xdr:sp macro="" textlink="">
      <xdr:nvSpPr>
        <xdr:cNvPr id="529" name="テキスト ボックス 528"/>
        <xdr:cNvSpPr txBox="1"/>
      </xdr:nvSpPr>
      <xdr:spPr>
        <a:xfrm>
          <a:off x="12547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40757</xdr:rowOff>
    </xdr:from>
    <xdr:to>
      <xdr:col>85</xdr:col>
      <xdr:colOff>177800</xdr:colOff>
      <xdr:row>34</xdr:row>
      <xdr:rowOff>142357</xdr:rowOff>
    </xdr:to>
    <xdr:sp macro="" textlink="">
      <xdr:nvSpPr>
        <xdr:cNvPr id="535" name="楕円 534"/>
        <xdr:cNvSpPr/>
      </xdr:nvSpPr>
      <xdr:spPr>
        <a:xfrm>
          <a:off x="16268700" y="58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63634</xdr:rowOff>
    </xdr:from>
    <xdr:ext cx="534377" cy="259045"/>
    <xdr:sp macro="" textlink="">
      <xdr:nvSpPr>
        <xdr:cNvPr id="536" name="消防費該当値テキスト"/>
        <xdr:cNvSpPr txBox="1"/>
      </xdr:nvSpPr>
      <xdr:spPr>
        <a:xfrm>
          <a:off x="16370300" y="572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42677</xdr:rowOff>
    </xdr:from>
    <xdr:to>
      <xdr:col>81</xdr:col>
      <xdr:colOff>101600</xdr:colOff>
      <xdr:row>35</xdr:row>
      <xdr:rowOff>144277</xdr:rowOff>
    </xdr:to>
    <xdr:sp macro="" textlink="">
      <xdr:nvSpPr>
        <xdr:cNvPr id="537" name="楕円 536"/>
        <xdr:cNvSpPr/>
      </xdr:nvSpPr>
      <xdr:spPr>
        <a:xfrm>
          <a:off x="15430500" y="60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160804</xdr:rowOff>
    </xdr:from>
    <xdr:ext cx="534377" cy="259045"/>
    <xdr:sp macro="" textlink="">
      <xdr:nvSpPr>
        <xdr:cNvPr id="538" name="テキスト ボックス 537"/>
        <xdr:cNvSpPr txBox="1"/>
      </xdr:nvSpPr>
      <xdr:spPr>
        <a:xfrm>
          <a:off x="15214111" y="58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28595</xdr:rowOff>
    </xdr:from>
    <xdr:to>
      <xdr:col>76</xdr:col>
      <xdr:colOff>165100</xdr:colOff>
      <xdr:row>35</xdr:row>
      <xdr:rowOff>130195</xdr:rowOff>
    </xdr:to>
    <xdr:sp macro="" textlink="">
      <xdr:nvSpPr>
        <xdr:cNvPr id="539" name="楕円 538"/>
        <xdr:cNvSpPr/>
      </xdr:nvSpPr>
      <xdr:spPr>
        <a:xfrm>
          <a:off x="14541500" y="602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146722</xdr:rowOff>
    </xdr:from>
    <xdr:ext cx="534377" cy="259045"/>
    <xdr:sp macro="" textlink="">
      <xdr:nvSpPr>
        <xdr:cNvPr id="540" name="テキスト ボックス 539"/>
        <xdr:cNvSpPr txBox="1"/>
      </xdr:nvSpPr>
      <xdr:spPr>
        <a:xfrm>
          <a:off x="14325111" y="58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120721</xdr:rowOff>
    </xdr:from>
    <xdr:to>
      <xdr:col>72</xdr:col>
      <xdr:colOff>38100</xdr:colOff>
      <xdr:row>35</xdr:row>
      <xdr:rowOff>50871</xdr:rowOff>
    </xdr:to>
    <xdr:sp macro="" textlink="">
      <xdr:nvSpPr>
        <xdr:cNvPr id="541" name="楕円 540"/>
        <xdr:cNvSpPr/>
      </xdr:nvSpPr>
      <xdr:spPr>
        <a:xfrm>
          <a:off x="13652500" y="595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67398</xdr:rowOff>
    </xdr:from>
    <xdr:ext cx="534377" cy="259045"/>
    <xdr:sp macro="" textlink="">
      <xdr:nvSpPr>
        <xdr:cNvPr id="542" name="テキスト ボックス 541"/>
        <xdr:cNvSpPr txBox="1"/>
      </xdr:nvSpPr>
      <xdr:spPr>
        <a:xfrm>
          <a:off x="13436111" y="57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13096</xdr:rowOff>
    </xdr:from>
    <xdr:to>
      <xdr:col>67</xdr:col>
      <xdr:colOff>101600</xdr:colOff>
      <xdr:row>33</xdr:row>
      <xdr:rowOff>114696</xdr:rowOff>
    </xdr:to>
    <xdr:sp macro="" textlink="">
      <xdr:nvSpPr>
        <xdr:cNvPr id="543" name="楕円 542"/>
        <xdr:cNvSpPr/>
      </xdr:nvSpPr>
      <xdr:spPr>
        <a:xfrm>
          <a:off x="12763500" y="567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131223</xdr:rowOff>
    </xdr:from>
    <xdr:ext cx="534377" cy="259045"/>
    <xdr:sp macro="" textlink="">
      <xdr:nvSpPr>
        <xdr:cNvPr id="544" name="テキスト ボックス 543"/>
        <xdr:cNvSpPr txBox="1"/>
      </xdr:nvSpPr>
      <xdr:spPr>
        <a:xfrm>
          <a:off x="12547111" y="544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17889</xdr:rowOff>
    </xdr:from>
    <xdr:to>
      <xdr:col>85</xdr:col>
      <xdr:colOff>127000</xdr:colOff>
      <xdr:row>54</xdr:row>
      <xdr:rowOff>66368</xdr:rowOff>
    </xdr:to>
    <xdr:cxnSp macro="">
      <xdr:nvCxnSpPr>
        <xdr:cNvPr id="576" name="直線コネクタ 575"/>
        <xdr:cNvCxnSpPr/>
      </xdr:nvCxnSpPr>
      <xdr:spPr>
        <a:xfrm>
          <a:off x="15481300" y="9276189"/>
          <a:ext cx="838200" cy="4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1180</xdr:rowOff>
    </xdr:from>
    <xdr:ext cx="534377" cy="259045"/>
    <xdr:sp macro="" textlink="">
      <xdr:nvSpPr>
        <xdr:cNvPr id="577" name="教育費平均値テキスト"/>
        <xdr:cNvSpPr txBox="1"/>
      </xdr:nvSpPr>
      <xdr:spPr>
        <a:xfrm>
          <a:off x="16370300" y="96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58057</xdr:rowOff>
    </xdr:from>
    <xdr:to>
      <xdr:col>81</xdr:col>
      <xdr:colOff>50800</xdr:colOff>
      <xdr:row>54</xdr:row>
      <xdr:rowOff>17889</xdr:rowOff>
    </xdr:to>
    <xdr:cxnSp macro="">
      <xdr:nvCxnSpPr>
        <xdr:cNvPr id="579" name="直線コネクタ 578"/>
        <xdr:cNvCxnSpPr/>
      </xdr:nvCxnSpPr>
      <xdr:spPr>
        <a:xfrm>
          <a:off x="14592300" y="9144907"/>
          <a:ext cx="8890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157934</xdr:rowOff>
    </xdr:from>
    <xdr:ext cx="534377" cy="259045"/>
    <xdr:sp macro="" textlink="">
      <xdr:nvSpPr>
        <xdr:cNvPr id="581" name="テキスト ボックス 580"/>
        <xdr:cNvSpPr txBox="1"/>
      </xdr:nvSpPr>
      <xdr:spPr>
        <a:xfrm>
          <a:off x="15214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21073</xdr:rowOff>
    </xdr:from>
    <xdr:to>
      <xdr:col>76</xdr:col>
      <xdr:colOff>114300</xdr:colOff>
      <xdr:row>53</xdr:row>
      <xdr:rowOff>58057</xdr:rowOff>
    </xdr:to>
    <xdr:cxnSp macro="">
      <xdr:nvCxnSpPr>
        <xdr:cNvPr id="582" name="直線コネクタ 581"/>
        <xdr:cNvCxnSpPr/>
      </xdr:nvCxnSpPr>
      <xdr:spPr>
        <a:xfrm>
          <a:off x="13703300" y="9107923"/>
          <a:ext cx="889000" cy="3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84" name="テキスト ボックス 583"/>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21073</xdr:rowOff>
    </xdr:from>
    <xdr:to>
      <xdr:col>71</xdr:col>
      <xdr:colOff>177800</xdr:colOff>
      <xdr:row>54</xdr:row>
      <xdr:rowOff>146966</xdr:rowOff>
    </xdr:to>
    <xdr:cxnSp macro="">
      <xdr:nvCxnSpPr>
        <xdr:cNvPr id="585" name="直線コネクタ 584"/>
        <xdr:cNvCxnSpPr/>
      </xdr:nvCxnSpPr>
      <xdr:spPr>
        <a:xfrm flipV="1">
          <a:off x="12814300" y="9107923"/>
          <a:ext cx="889000" cy="29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87" name="テキスト ボックス 586"/>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159959</xdr:rowOff>
    </xdr:from>
    <xdr:ext cx="534377" cy="259045"/>
    <xdr:sp macro="" textlink="">
      <xdr:nvSpPr>
        <xdr:cNvPr id="589" name="テキスト ボックス 588"/>
        <xdr:cNvSpPr txBox="1"/>
      </xdr:nvSpPr>
      <xdr:spPr>
        <a:xfrm>
          <a:off x="12547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15568</xdr:rowOff>
    </xdr:from>
    <xdr:to>
      <xdr:col>85</xdr:col>
      <xdr:colOff>177800</xdr:colOff>
      <xdr:row>54</xdr:row>
      <xdr:rowOff>117168</xdr:rowOff>
    </xdr:to>
    <xdr:sp macro="" textlink="">
      <xdr:nvSpPr>
        <xdr:cNvPr id="595" name="楕円 594"/>
        <xdr:cNvSpPr/>
      </xdr:nvSpPr>
      <xdr:spPr>
        <a:xfrm>
          <a:off x="16268700" y="927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38445</xdr:rowOff>
    </xdr:from>
    <xdr:ext cx="534377" cy="259045"/>
    <xdr:sp macro="" textlink="">
      <xdr:nvSpPr>
        <xdr:cNvPr id="596" name="教育費該当値テキスト"/>
        <xdr:cNvSpPr txBox="1"/>
      </xdr:nvSpPr>
      <xdr:spPr>
        <a:xfrm>
          <a:off x="16370300" y="91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138539</xdr:rowOff>
    </xdr:from>
    <xdr:to>
      <xdr:col>81</xdr:col>
      <xdr:colOff>101600</xdr:colOff>
      <xdr:row>54</xdr:row>
      <xdr:rowOff>68689</xdr:rowOff>
    </xdr:to>
    <xdr:sp macro="" textlink="">
      <xdr:nvSpPr>
        <xdr:cNvPr id="597" name="楕円 596"/>
        <xdr:cNvSpPr/>
      </xdr:nvSpPr>
      <xdr:spPr>
        <a:xfrm>
          <a:off x="15430500" y="92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85216</xdr:rowOff>
    </xdr:from>
    <xdr:ext cx="534377" cy="259045"/>
    <xdr:sp macro="" textlink="">
      <xdr:nvSpPr>
        <xdr:cNvPr id="598" name="テキスト ボックス 597"/>
        <xdr:cNvSpPr txBox="1"/>
      </xdr:nvSpPr>
      <xdr:spPr>
        <a:xfrm>
          <a:off x="15214111" y="900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7257</xdr:rowOff>
    </xdr:from>
    <xdr:to>
      <xdr:col>76</xdr:col>
      <xdr:colOff>165100</xdr:colOff>
      <xdr:row>53</xdr:row>
      <xdr:rowOff>108857</xdr:rowOff>
    </xdr:to>
    <xdr:sp macro="" textlink="">
      <xdr:nvSpPr>
        <xdr:cNvPr id="599" name="楕円 598"/>
        <xdr:cNvSpPr/>
      </xdr:nvSpPr>
      <xdr:spPr>
        <a:xfrm>
          <a:off x="14541500" y="90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125384</xdr:rowOff>
    </xdr:from>
    <xdr:ext cx="534377" cy="259045"/>
    <xdr:sp macro="" textlink="">
      <xdr:nvSpPr>
        <xdr:cNvPr id="600" name="テキスト ボックス 599"/>
        <xdr:cNvSpPr txBox="1"/>
      </xdr:nvSpPr>
      <xdr:spPr>
        <a:xfrm>
          <a:off x="14325111" y="886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141723</xdr:rowOff>
    </xdr:from>
    <xdr:to>
      <xdr:col>72</xdr:col>
      <xdr:colOff>38100</xdr:colOff>
      <xdr:row>53</xdr:row>
      <xdr:rowOff>71873</xdr:rowOff>
    </xdr:to>
    <xdr:sp macro="" textlink="">
      <xdr:nvSpPr>
        <xdr:cNvPr id="601" name="楕円 600"/>
        <xdr:cNvSpPr/>
      </xdr:nvSpPr>
      <xdr:spPr>
        <a:xfrm>
          <a:off x="13652500" y="90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88400</xdr:rowOff>
    </xdr:from>
    <xdr:ext cx="534377" cy="259045"/>
    <xdr:sp macro="" textlink="">
      <xdr:nvSpPr>
        <xdr:cNvPr id="602" name="テキスト ボックス 601"/>
        <xdr:cNvSpPr txBox="1"/>
      </xdr:nvSpPr>
      <xdr:spPr>
        <a:xfrm>
          <a:off x="13436111" y="883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96166</xdr:rowOff>
    </xdr:from>
    <xdr:to>
      <xdr:col>67</xdr:col>
      <xdr:colOff>101600</xdr:colOff>
      <xdr:row>55</xdr:row>
      <xdr:rowOff>26316</xdr:rowOff>
    </xdr:to>
    <xdr:sp macro="" textlink="">
      <xdr:nvSpPr>
        <xdr:cNvPr id="603" name="楕円 602"/>
        <xdr:cNvSpPr/>
      </xdr:nvSpPr>
      <xdr:spPr>
        <a:xfrm>
          <a:off x="12763500" y="935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42843</xdr:rowOff>
    </xdr:from>
    <xdr:ext cx="534377" cy="259045"/>
    <xdr:sp macro="" textlink="">
      <xdr:nvSpPr>
        <xdr:cNvPr id="604" name="テキスト ボックス 603"/>
        <xdr:cNvSpPr txBox="1"/>
      </xdr:nvSpPr>
      <xdr:spPr>
        <a:xfrm>
          <a:off x="12547111" y="912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169875</xdr:rowOff>
    </xdr:from>
    <xdr:to>
      <xdr:col>85</xdr:col>
      <xdr:colOff>127000</xdr:colOff>
      <xdr:row>78</xdr:row>
      <xdr:rowOff>62685</xdr:rowOff>
    </xdr:to>
    <xdr:cxnSp macro="">
      <xdr:nvCxnSpPr>
        <xdr:cNvPr id="631" name="直線コネクタ 630"/>
        <xdr:cNvCxnSpPr/>
      </xdr:nvCxnSpPr>
      <xdr:spPr>
        <a:xfrm flipV="1">
          <a:off x="15481300" y="13371525"/>
          <a:ext cx="838200" cy="6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156160</xdr:rowOff>
    </xdr:from>
    <xdr:ext cx="469744" cy="259045"/>
    <xdr:sp macro="" textlink="">
      <xdr:nvSpPr>
        <xdr:cNvPr id="632" name="災害復旧費平均値テキスト"/>
        <xdr:cNvSpPr txBox="1"/>
      </xdr:nvSpPr>
      <xdr:spPr>
        <a:xfrm>
          <a:off x="16370300" y="13357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62685</xdr:rowOff>
    </xdr:from>
    <xdr:to>
      <xdr:col>81</xdr:col>
      <xdr:colOff>50800</xdr:colOff>
      <xdr:row>78</xdr:row>
      <xdr:rowOff>114050</xdr:rowOff>
    </xdr:to>
    <xdr:cxnSp macro="">
      <xdr:nvCxnSpPr>
        <xdr:cNvPr id="634" name="直線コネクタ 633"/>
        <xdr:cNvCxnSpPr/>
      </xdr:nvCxnSpPr>
      <xdr:spPr>
        <a:xfrm flipV="1">
          <a:off x="14592300" y="13435785"/>
          <a:ext cx="889000" cy="5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128409</xdr:rowOff>
    </xdr:from>
    <xdr:ext cx="469744" cy="259045"/>
    <xdr:sp macro="" textlink="">
      <xdr:nvSpPr>
        <xdr:cNvPr id="636" name="テキスト ボックス 635"/>
        <xdr:cNvSpPr txBox="1"/>
      </xdr:nvSpPr>
      <xdr:spPr>
        <a:xfrm>
          <a:off x="15246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114050</xdr:rowOff>
    </xdr:from>
    <xdr:to>
      <xdr:col>76</xdr:col>
      <xdr:colOff>114300</xdr:colOff>
      <xdr:row>78</xdr:row>
      <xdr:rowOff>121504</xdr:rowOff>
    </xdr:to>
    <xdr:cxnSp macro="">
      <xdr:nvCxnSpPr>
        <xdr:cNvPr id="637" name="直線コネクタ 636"/>
        <xdr:cNvCxnSpPr/>
      </xdr:nvCxnSpPr>
      <xdr:spPr>
        <a:xfrm flipV="1">
          <a:off x="13703300" y="13487150"/>
          <a:ext cx="889000" cy="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121504</xdr:rowOff>
    </xdr:from>
    <xdr:to>
      <xdr:col>71</xdr:col>
      <xdr:colOff>177800</xdr:colOff>
      <xdr:row>78</xdr:row>
      <xdr:rowOff>139677</xdr:rowOff>
    </xdr:to>
    <xdr:cxnSp macro="">
      <xdr:nvCxnSpPr>
        <xdr:cNvPr id="640" name="直線コネクタ 639"/>
        <xdr:cNvCxnSpPr/>
      </xdr:nvCxnSpPr>
      <xdr:spPr>
        <a:xfrm flipV="1">
          <a:off x="12814300" y="13494604"/>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119075</xdr:rowOff>
    </xdr:from>
    <xdr:to>
      <xdr:col>85</xdr:col>
      <xdr:colOff>177800</xdr:colOff>
      <xdr:row>78</xdr:row>
      <xdr:rowOff>49225</xdr:rowOff>
    </xdr:to>
    <xdr:sp macro="" textlink="">
      <xdr:nvSpPr>
        <xdr:cNvPr id="650" name="楕円 649"/>
        <xdr:cNvSpPr/>
      </xdr:nvSpPr>
      <xdr:spPr>
        <a:xfrm>
          <a:off x="16268700" y="133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141952</xdr:rowOff>
    </xdr:from>
    <xdr:ext cx="469744" cy="259045"/>
    <xdr:sp macro="" textlink="">
      <xdr:nvSpPr>
        <xdr:cNvPr id="651" name="災害復旧費該当値テキスト"/>
        <xdr:cNvSpPr txBox="1"/>
      </xdr:nvSpPr>
      <xdr:spPr>
        <a:xfrm>
          <a:off x="16370300" y="1317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11885</xdr:rowOff>
    </xdr:from>
    <xdr:to>
      <xdr:col>81</xdr:col>
      <xdr:colOff>101600</xdr:colOff>
      <xdr:row>78</xdr:row>
      <xdr:rowOff>113485</xdr:rowOff>
    </xdr:to>
    <xdr:sp macro="" textlink="">
      <xdr:nvSpPr>
        <xdr:cNvPr id="652" name="楕円 651"/>
        <xdr:cNvSpPr/>
      </xdr:nvSpPr>
      <xdr:spPr>
        <a:xfrm>
          <a:off x="15430500" y="133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130012</xdr:rowOff>
    </xdr:from>
    <xdr:ext cx="469744" cy="259045"/>
    <xdr:sp macro="" textlink="">
      <xdr:nvSpPr>
        <xdr:cNvPr id="653" name="テキスト ボックス 652"/>
        <xdr:cNvSpPr txBox="1"/>
      </xdr:nvSpPr>
      <xdr:spPr>
        <a:xfrm>
          <a:off x="15246428" y="1316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63250</xdr:rowOff>
    </xdr:from>
    <xdr:to>
      <xdr:col>76</xdr:col>
      <xdr:colOff>165100</xdr:colOff>
      <xdr:row>78</xdr:row>
      <xdr:rowOff>164850</xdr:rowOff>
    </xdr:to>
    <xdr:sp macro="" textlink="">
      <xdr:nvSpPr>
        <xdr:cNvPr id="654" name="楕円 653"/>
        <xdr:cNvSpPr/>
      </xdr:nvSpPr>
      <xdr:spPr>
        <a:xfrm>
          <a:off x="14541500" y="1343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155977</xdr:rowOff>
    </xdr:from>
    <xdr:ext cx="469744" cy="259045"/>
    <xdr:sp macro="" textlink="">
      <xdr:nvSpPr>
        <xdr:cNvPr id="655" name="テキスト ボックス 654"/>
        <xdr:cNvSpPr txBox="1"/>
      </xdr:nvSpPr>
      <xdr:spPr>
        <a:xfrm>
          <a:off x="14357428" y="1352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70704</xdr:rowOff>
    </xdr:from>
    <xdr:to>
      <xdr:col>72</xdr:col>
      <xdr:colOff>38100</xdr:colOff>
      <xdr:row>79</xdr:row>
      <xdr:rowOff>854</xdr:rowOff>
    </xdr:to>
    <xdr:sp macro="" textlink="">
      <xdr:nvSpPr>
        <xdr:cNvPr id="656" name="楕円 655"/>
        <xdr:cNvSpPr/>
      </xdr:nvSpPr>
      <xdr:spPr>
        <a:xfrm>
          <a:off x="13652500" y="1344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163431</xdr:rowOff>
    </xdr:from>
    <xdr:ext cx="378565" cy="259045"/>
    <xdr:sp macro="" textlink="">
      <xdr:nvSpPr>
        <xdr:cNvPr id="657" name="テキスト ボックス 656"/>
        <xdr:cNvSpPr txBox="1"/>
      </xdr:nvSpPr>
      <xdr:spPr>
        <a:xfrm>
          <a:off x="13514017" y="13536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88877</xdr:rowOff>
    </xdr:from>
    <xdr:to>
      <xdr:col>67</xdr:col>
      <xdr:colOff>101600</xdr:colOff>
      <xdr:row>79</xdr:row>
      <xdr:rowOff>19027</xdr:rowOff>
    </xdr:to>
    <xdr:sp macro="" textlink="">
      <xdr:nvSpPr>
        <xdr:cNvPr id="658" name="楕円 657"/>
        <xdr:cNvSpPr/>
      </xdr:nvSpPr>
      <xdr:spPr>
        <a:xfrm>
          <a:off x="12763500" y="134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10154</xdr:rowOff>
    </xdr:from>
    <xdr:ext cx="249299" cy="259045"/>
    <xdr:sp macro="" textlink="">
      <xdr:nvSpPr>
        <xdr:cNvPr id="659" name="テキスト ボックス 658"/>
        <xdr:cNvSpPr txBox="1"/>
      </xdr:nvSpPr>
      <xdr:spPr>
        <a:xfrm>
          <a:off x="12689650" y="135547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43287</xdr:rowOff>
    </xdr:from>
    <xdr:to>
      <xdr:col>85</xdr:col>
      <xdr:colOff>127000</xdr:colOff>
      <xdr:row>90</xdr:row>
      <xdr:rowOff>114840</xdr:rowOff>
    </xdr:to>
    <xdr:cxnSp macro="">
      <xdr:nvCxnSpPr>
        <xdr:cNvPr id="688" name="直線コネクタ 687"/>
        <xdr:cNvCxnSpPr/>
      </xdr:nvCxnSpPr>
      <xdr:spPr>
        <a:xfrm flipV="1">
          <a:off x="15481300" y="15473787"/>
          <a:ext cx="838200" cy="7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163206</xdr:rowOff>
    </xdr:from>
    <xdr:ext cx="534377" cy="259045"/>
    <xdr:sp macro="" textlink="">
      <xdr:nvSpPr>
        <xdr:cNvPr id="689" name="公債費平均値テキスト"/>
        <xdr:cNvSpPr txBox="1"/>
      </xdr:nvSpPr>
      <xdr:spPr>
        <a:xfrm>
          <a:off x="16370300" y="1627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114840</xdr:rowOff>
    </xdr:from>
    <xdr:to>
      <xdr:col>81</xdr:col>
      <xdr:colOff>50800</xdr:colOff>
      <xdr:row>91</xdr:row>
      <xdr:rowOff>72110</xdr:rowOff>
    </xdr:to>
    <xdr:cxnSp macro="">
      <xdr:nvCxnSpPr>
        <xdr:cNvPr id="691" name="直線コネクタ 690"/>
        <xdr:cNvCxnSpPr/>
      </xdr:nvCxnSpPr>
      <xdr:spPr>
        <a:xfrm flipV="1">
          <a:off x="14592300" y="15545340"/>
          <a:ext cx="889000" cy="12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100113</xdr:rowOff>
    </xdr:from>
    <xdr:ext cx="534377" cy="259045"/>
    <xdr:sp macro="" textlink="">
      <xdr:nvSpPr>
        <xdr:cNvPr id="693" name="テキスト ボックス 692"/>
        <xdr:cNvSpPr txBox="1"/>
      </xdr:nvSpPr>
      <xdr:spPr>
        <a:xfrm>
          <a:off x="15214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72110</xdr:rowOff>
    </xdr:from>
    <xdr:to>
      <xdr:col>76</xdr:col>
      <xdr:colOff>114300</xdr:colOff>
      <xdr:row>92</xdr:row>
      <xdr:rowOff>120878</xdr:rowOff>
    </xdr:to>
    <xdr:cxnSp macro="">
      <xdr:nvCxnSpPr>
        <xdr:cNvPr id="694" name="直線コネクタ 693"/>
        <xdr:cNvCxnSpPr/>
      </xdr:nvCxnSpPr>
      <xdr:spPr>
        <a:xfrm flipV="1">
          <a:off x="13703300" y="15674060"/>
          <a:ext cx="8890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93845</xdr:rowOff>
    </xdr:from>
    <xdr:ext cx="534377" cy="259045"/>
    <xdr:sp macro="" textlink="">
      <xdr:nvSpPr>
        <xdr:cNvPr id="696" name="テキスト ボックス 695"/>
        <xdr:cNvSpPr txBox="1"/>
      </xdr:nvSpPr>
      <xdr:spPr>
        <a:xfrm>
          <a:off x="14325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120878</xdr:rowOff>
    </xdr:from>
    <xdr:to>
      <xdr:col>71</xdr:col>
      <xdr:colOff>177800</xdr:colOff>
      <xdr:row>93</xdr:row>
      <xdr:rowOff>76912</xdr:rowOff>
    </xdr:to>
    <xdr:cxnSp macro="">
      <xdr:nvCxnSpPr>
        <xdr:cNvPr id="697" name="直線コネクタ 696"/>
        <xdr:cNvCxnSpPr/>
      </xdr:nvCxnSpPr>
      <xdr:spPr>
        <a:xfrm flipV="1">
          <a:off x="12814300" y="15894278"/>
          <a:ext cx="889000" cy="12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98131</xdr:rowOff>
    </xdr:from>
    <xdr:ext cx="534377" cy="259045"/>
    <xdr:sp macro="" textlink="">
      <xdr:nvSpPr>
        <xdr:cNvPr id="699" name="テキスト ボックス 698"/>
        <xdr:cNvSpPr txBox="1"/>
      </xdr:nvSpPr>
      <xdr:spPr>
        <a:xfrm>
          <a:off x="13436111" y="163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89082</xdr:rowOff>
    </xdr:from>
    <xdr:ext cx="534377" cy="259045"/>
    <xdr:sp macro="" textlink="">
      <xdr:nvSpPr>
        <xdr:cNvPr id="701" name="テキスト ボックス 700"/>
        <xdr:cNvSpPr txBox="1"/>
      </xdr:nvSpPr>
      <xdr:spPr>
        <a:xfrm>
          <a:off x="12547111" y="163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163937</xdr:rowOff>
    </xdr:from>
    <xdr:to>
      <xdr:col>85</xdr:col>
      <xdr:colOff>177800</xdr:colOff>
      <xdr:row>90</xdr:row>
      <xdr:rowOff>94087</xdr:rowOff>
    </xdr:to>
    <xdr:sp macro="" textlink="">
      <xdr:nvSpPr>
        <xdr:cNvPr id="707" name="楕円 706"/>
        <xdr:cNvSpPr/>
      </xdr:nvSpPr>
      <xdr:spPr>
        <a:xfrm>
          <a:off x="16268700" y="154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78864</xdr:rowOff>
    </xdr:from>
    <xdr:ext cx="534377" cy="259045"/>
    <xdr:sp macro="" textlink="">
      <xdr:nvSpPr>
        <xdr:cNvPr id="708" name="公債費該当値テキスト"/>
        <xdr:cNvSpPr txBox="1"/>
      </xdr:nvSpPr>
      <xdr:spPr>
        <a:xfrm>
          <a:off x="16370300" y="153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64040</xdr:rowOff>
    </xdr:from>
    <xdr:to>
      <xdr:col>81</xdr:col>
      <xdr:colOff>101600</xdr:colOff>
      <xdr:row>90</xdr:row>
      <xdr:rowOff>165640</xdr:rowOff>
    </xdr:to>
    <xdr:sp macro="" textlink="">
      <xdr:nvSpPr>
        <xdr:cNvPr id="709" name="楕円 708"/>
        <xdr:cNvSpPr/>
      </xdr:nvSpPr>
      <xdr:spPr>
        <a:xfrm>
          <a:off x="15430500" y="1549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10717</xdr:rowOff>
    </xdr:from>
    <xdr:ext cx="534377" cy="259045"/>
    <xdr:sp macro="" textlink="">
      <xdr:nvSpPr>
        <xdr:cNvPr id="710" name="テキスト ボックス 709"/>
        <xdr:cNvSpPr txBox="1"/>
      </xdr:nvSpPr>
      <xdr:spPr>
        <a:xfrm>
          <a:off x="15214111" y="152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21310</xdr:rowOff>
    </xdr:from>
    <xdr:to>
      <xdr:col>76</xdr:col>
      <xdr:colOff>165100</xdr:colOff>
      <xdr:row>91</xdr:row>
      <xdr:rowOff>122910</xdr:rowOff>
    </xdr:to>
    <xdr:sp macro="" textlink="">
      <xdr:nvSpPr>
        <xdr:cNvPr id="711" name="楕円 710"/>
        <xdr:cNvSpPr/>
      </xdr:nvSpPr>
      <xdr:spPr>
        <a:xfrm>
          <a:off x="14541500" y="156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139437</xdr:rowOff>
    </xdr:from>
    <xdr:ext cx="534377" cy="259045"/>
    <xdr:sp macro="" textlink="">
      <xdr:nvSpPr>
        <xdr:cNvPr id="712" name="テキスト ボックス 711"/>
        <xdr:cNvSpPr txBox="1"/>
      </xdr:nvSpPr>
      <xdr:spPr>
        <a:xfrm>
          <a:off x="14325111" y="153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70078</xdr:rowOff>
    </xdr:from>
    <xdr:to>
      <xdr:col>72</xdr:col>
      <xdr:colOff>38100</xdr:colOff>
      <xdr:row>93</xdr:row>
      <xdr:rowOff>228</xdr:rowOff>
    </xdr:to>
    <xdr:sp macro="" textlink="">
      <xdr:nvSpPr>
        <xdr:cNvPr id="713" name="楕円 712"/>
        <xdr:cNvSpPr/>
      </xdr:nvSpPr>
      <xdr:spPr>
        <a:xfrm>
          <a:off x="13652500" y="158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16755</xdr:rowOff>
    </xdr:from>
    <xdr:ext cx="534377" cy="259045"/>
    <xdr:sp macro="" textlink="">
      <xdr:nvSpPr>
        <xdr:cNvPr id="714" name="テキスト ボックス 713"/>
        <xdr:cNvSpPr txBox="1"/>
      </xdr:nvSpPr>
      <xdr:spPr>
        <a:xfrm>
          <a:off x="13436111" y="1561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26112</xdr:rowOff>
    </xdr:from>
    <xdr:to>
      <xdr:col>67</xdr:col>
      <xdr:colOff>101600</xdr:colOff>
      <xdr:row>93</xdr:row>
      <xdr:rowOff>127712</xdr:rowOff>
    </xdr:to>
    <xdr:sp macro="" textlink="">
      <xdr:nvSpPr>
        <xdr:cNvPr id="715" name="楕円 714"/>
        <xdr:cNvSpPr/>
      </xdr:nvSpPr>
      <xdr:spPr>
        <a:xfrm>
          <a:off x="12763500" y="1597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144239</xdr:rowOff>
    </xdr:from>
    <xdr:ext cx="534377" cy="259045"/>
    <xdr:sp macro="" textlink="">
      <xdr:nvSpPr>
        <xdr:cNvPr id="716" name="テキスト ボックス 715"/>
        <xdr:cNvSpPr txBox="1"/>
      </xdr:nvSpPr>
      <xdr:spPr>
        <a:xfrm>
          <a:off x="12547111" y="1574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254</xdr:rowOff>
    </xdr:from>
    <xdr:to>
      <xdr:col>116</xdr:col>
      <xdr:colOff>63500</xdr:colOff>
      <xdr:row>39</xdr:row>
      <xdr:rowOff>16256</xdr:rowOff>
    </xdr:to>
    <xdr:cxnSp macro="">
      <xdr:nvCxnSpPr>
        <xdr:cNvPr id="745" name="直線コネクタ 744"/>
        <xdr:cNvCxnSpPr/>
      </xdr:nvCxnSpPr>
      <xdr:spPr>
        <a:xfrm>
          <a:off x="21323300" y="668680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101600</xdr:rowOff>
    </xdr:from>
    <xdr:to>
      <xdr:col>111</xdr:col>
      <xdr:colOff>177800</xdr:colOff>
      <xdr:row>39</xdr:row>
      <xdr:rowOff>254</xdr:rowOff>
    </xdr:to>
    <xdr:cxnSp macro="">
      <xdr:nvCxnSpPr>
        <xdr:cNvPr id="748" name="直線コネクタ 747"/>
        <xdr:cNvCxnSpPr/>
      </xdr:nvCxnSpPr>
      <xdr:spPr>
        <a:xfrm>
          <a:off x="20434300" y="6616700"/>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85615</xdr:rowOff>
    </xdr:from>
    <xdr:ext cx="249299" cy="259045"/>
    <xdr:sp macro="" textlink="">
      <xdr:nvSpPr>
        <xdr:cNvPr id="750" name="テキスト ボックス 749"/>
        <xdr:cNvSpPr txBox="1"/>
      </xdr:nvSpPr>
      <xdr:spPr>
        <a:xfrm>
          <a:off x="21198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101600</xdr:rowOff>
    </xdr:from>
    <xdr:to>
      <xdr:col>107</xdr:col>
      <xdr:colOff>50800</xdr:colOff>
      <xdr:row>38</xdr:row>
      <xdr:rowOff>116078</xdr:rowOff>
    </xdr:to>
    <xdr:cxnSp macro="">
      <xdr:nvCxnSpPr>
        <xdr:cNvPr id="751" name="直線コネクタ 750"/>
        <xdr:cNvCxnSpPr/>
      </xdr:nvCxnSpPr>
      <xdr:spPr>
        <a:xfrm flipV="1">
          <a:off x="19545300" y="661670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71899</xdr:rowOff>
    </xdr:from>
    <xdr:ext cx="313932" cy="259045"/>
    <xdr:sp macro="" textlink="">
      <xdr:nvSpPr>
        <xdr:cNvPr id="753" name="テキスト ボックス 752"/>
        <xdr:cNvSpPr txBox="1"/>
      </xdr:nvSpPr>
      <xdr:spPr>
        <a:xfrm>
          <a:off x="20277333" y="6758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116078</xdr:rowOff>
    </xdr:from>
    <xdr:to>
      <xdr:col>102</xdr:col>
      <xdr:colOff>114300</xdr:colOff>
      <xdr:row>38</xdr:row>
      <xdr:rowOff>117602</xdr:rowOff>
    </xdr:to>
    <xdr:cxnSp macro="">
      <xdr:nvCxnSpPr>
        <xdr:cNvPr id="754" name="直線コネクタ 753"/>
        <xdr:cNvCxnSpPr/>
      </xdr:nvCxnSpPr>
      <xdr:spPr>
        <a:xfrm flipV="1">
          <a:off x="18656300" y="66311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36085</xdr:rowOff>
    </xdr:from>
    <xdr:ext cx="313932" cy="259045"/>
    <xdr:sp macro="" textlink="">
      <xdr:nvSpPr>
        <xdr:cNvPr id="756" name="テキスト ボックス 755"/>
        <xdr:cNvSpPr txBox="1"/>
      </xdr:nvSpPr>
      <xdr:spPr>
        <a:xfrm>
          <a:off x="19388333" y="6722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8653</xdr:rowOff>
    </xdr:from>
    <xdr:ext cx="378565" cy="259045"/>
    <xdr:sp macro="" textlink="">
      <xdr:nvSpPr>
        <xdr:cNvPr id="758" name="テキスト ボックス 757"/>
        <xdr:cNvSpPr txBox="1"/>
      </xdr:nvSpPr>
      <xdr:spPr>
        <a:xfrm>
          <a:off x="18467017" y="669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136906</xdr:rowOff>
    </xdr:from>
    <xdr:to>
      <xdr:col>116</xdr:col>
      <xdr:colOff>114300</xdr:colOff>
      <xdr:row>39</xdr:row>
      <xdr:rowOff>67056</xdr:rowOff>
    </xdr:to>
    <xdr:sp macro="" textlink="">
      <xdr:nvSpPr>
        <xdr:cNvPr id="764" name="楕円 763"/>
        <xdr:cNvSpPr/>
      </xdr:nvSpPr>
      <xdr:spPr>
        <a:xfrm>
          <a:off x="221107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313932" cy="259045"/>
    <xdr:sp macro="" textlink="">
      <xdr:nvSpPr>
        <xdr:cNvPr id="765" name="諸支出金該当値テキスト"/>
        <xdr:cNvSpPr txBox="1"/>
      </xdr:nvSpPr>
      <xdr:spPr>
        <a:xfrm>
          <a:off x="22212300" y="66289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120904</xdr:rowOff>
    </xdr:from>
    <xdr:to>
      <xdr:col>112</xdr:col>
      <xdr:colOff>38100</xdr:colOff>
      <xdr:row>39</xdr:row>
      <xdr:rowOff>51054</xdr:rowOff>
    </xdr:to>
    <xdr:sp macro="" textlink="">
      <xdr:nvSpPr>
        <xdr:cNvPr id="766" name="楕円 765"/>
        <xdr:cNvSpPr/>
      </xdr:nvSpPr>
      <xdr:spPr>
        <a:xfrm>
          <a:off x="212725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67581</xdr:rowOff>
    </xdr:from>
    <xdr:ext cx="313932" cy="259045"/>
    <xdr:sp macro="" textlink="">
      <xdr:nvSpPr>
        <xdr:cNvPr id="767" name="テキスト ボックス 766"/>
        <xdr:cNvSpPr txBox="1"/>
      </xdr:nvSpPr>
      <xdr:spPr>
        <a:xfrm>
          <a:off x="21166333" y="6411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50800</xdr:rowOff>
    </xdr:from>
    <xdr:to>
      <xdr:col>107</xdr:col>
      <xdr:colOff>101600</xdr:colOff>
      <xdr:row>38</xdr:row>
      <xdr:rowOff>152400</xdr:rowOff>
    </xdr:to>
    <xdr:sp macro="" textlink="">
      <xdr:nvSpPr>
        <xdr:cNvPr id="768" name="楕円 767"/>
        <xdr:cNvSpPr/>
      </xdr:nvSpPr>
      <xdr:spPr>
        <a:xfrm>
          <a:off x="20383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168927</xdr:rowOff>
    </xdr:from>
    <xdr:ext cx="378565" cy="259045"/>
    <xdr:sp macro="" textlink="">
      <xdr:nvSpPr>
        <xdr:cNvPr id="769" name="テキスト ボックス 768"/>
        <xdr:cNvSpPr txBox="1"/>
      </xdr:nvSpPr>
      <xdr:spPr>
        <a:xfrm>
          <a:off x="20245017" y="6341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65278</xdr:rowOff>
    </xdr:from>
    <xdr:to>
      <xdr:col>102</xdr:col>
      <xdr:colOff>165100</xdr:colOff>
      <xdr:row>38</xdr:row>
      <xdr:rowOff>166878</xdr:rowOff>
    </xdr:to>
    <xdr:sp macro="" textlink="">
      <xdr:nvSpPr>
        <xdr:cNvPr id="770" name="楕円 769"/>
        <xdr:cNvSpPr/>
      </xdr:nvSpPr>
      <xdr:spPr>
        <a:xfrm>
          <a:off x="19494500" y="65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71" name="テキスト ボックス 770"/>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66802</xdr:rowOff>
    </xdr:from>
    <xdr:to>
      <xdr:col>98</xdr:col>
      <xdr:colOff>38100</xdr:colOff>
      <xdr:row>38</xdr:row>
      <xdr:rowOff>168402</xdr:rowOff>
    </xdr:to>
    <xdr:sp macro="" textlink="">
      <xdr:nvSpPr>
        <xdr:cNvPr id="772" name="楕円 771"/>
        <xdr:cNvSpPr/>
      </xdr:nvSpPr>
      <xdr:spPr>
        <a:xfrm>
          <a:off x="18605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13479</xdr:rowOff>
    </xdr:from>
    <xdr:ext cx="378565" cy="259045"/>
    <xdr:sp macro="" textlink="">
      <xdr:nvSpPr>
        <xdr:cNvPr id="773" name="テキスト ボックス 772"/>
        <xdr:cNvSpPr txBox="1"/>
      </xdr:nvSpPr>
      <xdr:spPr>
        <a:xfrm>
          <a:off x="18467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目的別歳出決算額で最も大きい金額となっているのは、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148,365</a:t>
          </a:r>
          <a:r>
            <a:rPr kumimoji="1" lang="ja-JP" altLang="en-US" sz="1300">
              <a:latin typeface="ＭＳ Ｐゴシック" panose="020B0600070205080204" pitchFamily="50" charset="-128"/>
              <a:ea typeface="ＭＳ Ｐゴシック" panose="020B0600070205080204" pitchFamily="50" charset="-128"/>
            </a:rPr>
            <a:t>円の総務費で、平成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年度に引き続き本庁舎等整備事業の本体工事の実施により前年度より</a:t>
          </a:r>
          <a:r>
            <a:rPr kumimoji="1" lang="en-US" altLang="ja-JP" sz="1300">
              <a:latin typeface="ＭＳ Ｐゴシック" panose="020B0600070205080204" pitchFamily="50" charset="-128"/>
              <a:ea typeface="ＭＳ Ｐゴシック" panose="020B0600070205080204" pitchFamily="50" charset="-128"/>
            </a:rPr>
            <a:t>11,197</a:t>
          </a:r>
          <a:r>
            <a:rPr kumimoji="1" lang="ja-JP" altLang="en-US" sz="1300">
              <a:latin typeface="ＭＳ Ｐゴシック" panose="020B0600070205080204" pitchFamily="50" charset="-128"/>
              <a:ea typeface="ＭＳ Ｐゴシック" panose="020B0600070205080204" pitchFamily="50" charset="-128"/>
            </a:rPr>
            <a:t>円増額となっている。</a:t>
          </a:r>
        </a:p>
        <a:p>
          <a:r>
            <a:rPr kumimoji="1" lang="ja-JP" altLang="en-US" sz="1300">
              <a:latin typeface="ＭＳ Ｐゴシック" panose="020B0600070205080204" pitchFamily="50" charset="-128"/>
              <a:ea typeface="ＭＳ Ｐゴシック" panose="020B0600070205080204" pitchFamily="50" charset="-128"/>
            </a:rPr>
            <a:t>　衛生費については、類似団体と比較すると低い水準を保っているが、一部事務組合への建設負担金の増加により、平成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3,607</a:t>
          </a:r>
          <a:r>
            <a:rPr kumimoji="1" lang="ja-JP" altLang="en-US" sz="1300">
              <a:latin typeface="ＭＳ Ｐゴシック" panose="020B0600070205080204" pitchFamily="50" charset="-128"/>
              <a:ea typeface="ＭＳ Ｐゴシック" panose="020B0600070205080204" pitchFamily="50" charset="-128"/>
            </a:rPr>
            <a:t>円増額となっている。</a:t>
          </a:r>
        </a:p>
        <a:p>
          <a:r>
            <a:rPr kumimoji="1" lang="ja-JP" altLang="en-US" sz="1300">
              <a:latin typeface="ＭＳ Ｐゴシック" panose="020B0600070205080204" pitchFamily="50" charset="-128"/>
              <a:ea typeface="ＭＳ Ｐゴシック" panose="020B0600070205080204" pitchFamily="50" charset="-128"/>
            </a:rPr>
            <a:t>　また、消防費についても、一部事務組合への建設負担金の増加により、前年度より</a:t>
          </a:r>
          <a:r>
            <a:rPr kumimoji="1" lang="en-US" altLang="ja-JP" sz="1300">
              <a:latin typeface="ＭＳ Ｐゴシック" panose="020B0600070205080204" pitchFamily="50" charset="-128"/>
              <a:ea typeface="ＭＳ Ｐゴシック" panose="020B0600070205080204" pitchFamily="50" charset="-128"/>
            </a:rPr>
            <a:t>3,792</a:t>
          </a:r>
          <a:r>
            <a:rPr kumimoji="1" lang="ja-JP" altLang="en-US" sz="1300">
              <a:latin typeface="ＭＳ Ｐゴシック" panose="020B0600070205080204" pitchFamily="50" charset="-128"/>
              <a:ea typeface="ＭＳ Ｐゴシック" panose="020B0600070205080204" pitchFamily="50" charset="-128"/>
            </a:rPr>
            <a:t>円増額となっている。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3,756</a:t>
          </a:r>
          <a:r>
            <a:rPr kumimoji="1" lang="ja-JP" altLang="en-US" sz="1300">
              <a:latin typeface="ＭＳ Ｐゴシック" panose="020B0600070205080204" pitchFamily="50" charset="-128"/>
              <a:ea typeface="ＭＳ Ｐゴシック" panose="020B0600070205080204" pitchFamily="50" charset="-128"/>
            </a:rPr>
            <a:t>円増額しており、類似団体内順位は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位と高い順位にある。平成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年度に借入を行った事業や平成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借入を行った大規模事業の元金償還開始が増額の要因と考えられる。今後も本庁舎等整備事業をはじめとする起債の償還や図書館整備事業等の大規模事業の借入が予定されているため、新規事業の抑制、地方債以外の財源の確保等、公債費の抑制を図っていく。</a:t>
          </a:r>
        </a:p>
        <a:p>
          <a:r>
            <a:rPr kumimoji="1" lang="ja-JP" altLang="en-US" sz="1300">
              <a:latin typeface="ＭＳ Ｐゴシック" panose="020B0600070205080204" pitchFamily="50" charset="-128"/>
              <a:ea typeface="ＭＳ Ｐゴシック" panose="020B0600070205080204" pitchFamily="50" charset="-128"/>
            </a:rPr>
            <a:t>　全体的に類似団体よりも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人当たりコストが高い状況にあることから、行財政改革推進計画に基づく事業の見直しなどによる財政コスト削減を図り、効率的で質の高い財政運営に取り組む必要がある。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過去に借入を行った大型事業の元金償還開始による公債費の増加等に対応するため、平成</a:t>
          </a:r>
          <a:r>
            <a:rPr kumimoji="1" lang="en-US" altLang="ja-JP" sz="1250">
              <a:latin typeface="ＭＳ ゴシック" pitchFamily="49" charset="-128"/>
              <a:ea typeface="ＭＳ ゴシック" pitchFamily="49" charset="-128"/>
            </a:rPr>
            <a:t>30</a:t>
          </a:r>
          <a:r>
            <a:rPr kumimoji="1" lang="ja-JP" altLang="en-US" sz="1250">
              <a:latin typeface="ＭＳ ゴシック" pitchFamily="49" charset="-128"/>
              <a:ea typeface="ＭＳ ゴシック" pitchFamily="49" charset="-128"/>
            </a:rPr>
            <a:t>年度では財政調整基金の取崩しを行ったが、令和元年度では減債基金の取崩しを行ったことから、財政調整基金残高は平成</a:t>
          </a:r>
          <a:r>
            <a:rPr kumimoji="1" lang="en-US" altLang="ja-JP" sz="1250">
              <a:latin typeface="ＭＳ ゴシック" pitchFamily="49" charset="-128"/>
              <a:ea typeface="ＭＳ ゴシック" pitchFamily="49" charset="-128"/>
            </a:rPr>
            <a:t>30</a:t>
          </a:r>
          <a:r>
            <a:rPr kumimoji="1" lang="ja-JP" altLang="en-US" sz="1250">
              <a:latin typeface="ＭＳ ゴシック" pitchFamily="49" charset="-128"/>
              <a:ea typeface="ＭＳ ゴシック" pitchFamily="49" charset="-128"/>
            </a:rPr>
            <a:t>年度より増加している。</a:t>
          </a:r>
        </a:p>
        <a:p>
          <a:r>
            <a:rPr kumimoji="1" lang="ja-JP" altLang="en-US" sz="1250">
              <a:latin typeface="ＭＳ ゴシック" pitchFamily="49" charset="-128"/>
              <a:ea typeface="ＭＳ ゴシック" pitchFamily="49" charset="-128"/>
            </a:rPr>
            <a:t>　実質収支額は平成</a:t>
          </a:r>
          <a:r>
            <a:rPr kumimoji="1" lang="en-US" altLang="ja-JP" sz="1250">
              <a:latin typeface="ＭＳ ゴシック" pitchFamily="49" charset="-128"/>
              <a:ea typeface="ＭＳ ゴシック" pitchFamily="49" charset="-128"/>
            </a:rPr>
            <a:t>30</a:t>
          </a:r>
          <a:r>
            <a:rPr kumimoji="1" lang="ja-JP" altLang="en-US" sz="1250">
              <a:latin typeface="ＭＳ ゴシック" pitchFamily="49" charset="-128"/>
              <a:ea typeface="ＭＳ ゴシック" pitchFamily="49" charset="-128"/>
            </a:rPr>
            <a:t>年度より</a:t>
          </a:r>
          <a:r>
            <a:rPr kumimoji="1" lang="en-US" altLang="ja-JP" sz="1250">
              <a:latin typeface="ＭＳ ゴシック" pitchFamily="49" charset="-128"/>
              <a:ea typeface="ＭＳ ゴシック" pitchFamily="49" charset="-128"/>
            </a:rPr>
            <a:t>3.46</a:t>
          </a:r>
          <a:r>
            <a:rPr kumimoji="1" lang="ja-JP" altLang="en-US" sz="1250">
              <a:latin typeface="ＭＳ ゴシック" pitchFamily="49" charset="-128"/>
              <a:ea typeface="ＭＳ ゴシック" pitchFamily="49" charset="-128"/>
            </a:rPr>
            <a:t>ポイント増加し、実質単年度収支は平成</a:t>
          </a:r>
          <a:r>
            <a:rPr kumimoji="1" lang="en-US" altLang="ja-JP" sz="1250">
              <a:latin typeface="ＭＳ ゴシック" pitchFamily="49" charset="-128"/>
              <a:ea typeface="ＭＳ ゴシック" pitchFamily="49" charset="-128"/>
            </a:rPr>
            <a:t>30</a:t>
          </a:r>
          <a:r>
            <a:rPr kumimoji="1" lang="ja-JP" altLang="en-US" sz="1250">
              <a:latin typeface="ＭＳ ゴシック" pitchFamily="49" charset="-128"/>
              <a:ea typeface="ＭＳ ゴシック" pitchFamily="49" charset="-128"/>
            </a:rPr>
            <a:t>年度より</a:t>
          </a:r>
          <a:r>
            <a:rPr kumimoji="1" lang="en-US" altLang="ja-JP" sz="1250">
              <a:latin typeface="ＭＳ ゴシック" pitchFamily="49" charset="-128"/>
              <a:ea typeface="ＭＳ ゴシック" pitchFamily="49" charset="-128"/>
            </a:rPr>
            <a:t>8.85</a:t>
          </a:r>
          <a:r>
            <a:rPr kumimoji="1" lang="ja-JP" altLang="en-US" sz="1250">
              <a:latin typeface="ＭＳ ゴシック" pitchFamily="49" charset="-128"/>
              <a:ea typeface="ＭＳ ゴシック" pitchFamily="49" charset="-128"/>
            </a:rPr>
            <a:t>ポイント増加し、プラスに転じている。</a:t>
          </a:r>
        </a:p>
        <a:p>
          <a:r>
            <a:rPr kumimoji="1" lang="ja-JP" altLang="en-US" sz="1250">
              <a:latin typeface="ＭＳ ゴシック" pitchFamily="49" charset="-128"/>
              <a:ea typeface="ＭＳ ゴシック" pitchFamily="49" charset="-128"/>
            </a:rPr>
            <a:t>　公債費の高止まりや今後予定している大規模事業等を考慮しながら、適切な基金の取崩し、使用料・手数料の見直しによる自主財源の確保に努める。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令和元年度は、全ての会計において黒字となっている。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一般会計の実質収支は合併以降最大規模となった。災害復旧に係る国庫支出金の増額や平成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年度からの繰越事業に係る県支出金の皆増等により、歳入総額が増額し、歳出においても、平成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年度に引き続き、本庁舎等整備事業の本体工事の施行により普通建設事業費が増額し、過去に地方債を活用した大型事業の元金償還開始により公債費も増額したことから総額が増額となっている。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ガス事業会計については、販売ガス量は減少し、原料ガスの購入量も減少し、売上原価も減少となった。</a:t>
          </a:r>
        </a:p>
        <a:p>
          <a:r>
            <a:rPr kumimoji="1" lang="ja-JP" altLang="en-US" sz="1400">
              <a:latin typeface="ＭＳ ゴシック" pitchFamily="49" charset="-128"/>
              <a:ea typeface="ＭＳ ゴシック" pitchFamily="49" charset="-128"/>
            </a:rPr>
            <a:t>　水道事業会計については、有収水量は減少となったが、有収率はやや増加となった。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下水道事業会計については、平成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月から地方公営企業法の適用となった。有収水量は減少となったが、有収率は増加となった。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風力発電事業特別会計については、平成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年度に主要機器の修繕を行ったことにより稼働率が向上し、売電収入が大きく増加となった。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861;&#21152;&#20998;&#12398;&#12415;&#12304;&#36001;&#25919;&#29366;&#27841;&#36039;&#26009;&#38598;&#12305;_064289_&#24196;&#20869;&#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79.400000000000006</v>
          </cell>
          <cell r="CF51">
            <v>70.3</v>
          </cell>
          <cell r="CN51">
            <v>72.599999999999994</v>
          </cell>
          <cell r="CV51">
            <v>72.3</v>
          </cell>
        </row>
        <row r="53">
          <cell r="BX53">
            <v>65.400000000000006</v>
          </cell>
          <cell r="CF53">
            <v>65.400000000000006</v>
          </cell>
          <cell r="CN53">
            <v>65.8</v>
          </cell>
          <cell r="CV53">
            <v>63.8</v>
          </cell>
        </row>
        <row r="55">
          <cell r="AN55" t="str">
            <v>類似団体内平均値</v>
          </cell>
          <cell r="BX55">
            <v>15.5</v>
          </cell>
          <cell r="CF55">
            <v>14</v>
          </cell>
          <cell r="CN55">
            <v>11.4</v>
          </cell>
          <cell r="CV55">
            <v>10.4</v>
          </cell>
        </row>
        <row r="57">
          <cell r="BX57">
            <v>57.7</v>
          </cell>
          <cell r="CF57">
            <v>57.8</v>
          </cell>
          <cell r="CN57">
            <v>59.5</v>
          </cell>
          <cell r="CV57">
            <v>60.4</v>
          </cell>
        </row>
        <row r="72">
          <cell r="BP72" t="str">
            <v>H27</v>
          </cell>
          <cell r="BX72" t="str">
            <v>H28</v>
          </cell>
          <cell r="CF72" t="str">
            <v>H29</v>
          </cell>
          <cell r="CN72" t="str">
            <v>H30</v>
          </cell>
          <cell r="CV72" t="str">
            <v>R01</v>
          </cell>
        </row>
        <row r="73">
          <cell r="AN73" t="str">
            <v>当該団体値</v>
          </cell>
          <cell r="BP73">
            <v>82.8</v>
          </cell>
          <cell r="BX73">
            <v>79.400000000000006</v>
          </cell>
          <cell r="CF73">
            <v>70.3</v>
          </cell>
          <cell r="CN73">
            <v>72.599999999999994</v>
          </cell>
          <cell r="CV73">
            <v>72.3</v>
          </cell>
        </row>
        <row r="75">
          <cell r="BP75">
            <v>9.6999999999999993</v>
          </cell>
          <cell r="BX75">
            <v>9.6</v>
          </cell>
          <cell r="CF75">
            <v>10.199999999999999</v>
          </cell>
          <cell r="CN75">
            <v>11.2</v>
          </cell>
          <cell r="CV75">
            <v>11.9</v>
          </cell>
        </row>
        <row r="77">
          <cell r="AN77" t="str">
            <v>類似団体内平均値</v>
          </cell>
          <cell r="BP77">
            <v>20.2</v>
          </cell>
          <cell r="BX77">
            <v>15.5</v>
          </cell>
          <cell r="CF77">
            <v>14</v>
          </cell>
          <cell r="CN77">
            <v>11.4</v>
          </cell>
          <cell r="CV77">
            <v>10.4</v>
          </cell>
        </row>
        <row r="79">
          <cell r="BP79">
            <v>7.1</v>
          </cell>
          <cell r="BX79">
            <v>6.6</v>
          </cell>
          <cell r="CF79">
            <v>6.5</v>
          </cell>
          <cell r="CN79">
            <v>6.7</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14382656</v>
      </c>
      <c r="BO4" s="424"/>
      <c r="BP4" s="424"/>
      <c r="BQ4" s="424"/>
      <c r="BR4" s="424"/>
      <c r="BS4" s="424"/>
      <c r="BT4" s="424"/>
      <c r="BU4" s="425"/>
      <c r="BV4" s="423">
        <v>13828406</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12.5</v>
      </c>
      <c r="CU4" s="608"/>
      <c r="CV4" s="608"/>
      <c r="CW4" s="608"/>
      <c r="CX4" s="608"/>
      <c r="CY4" s="608"/>
      <c r="CZ4" s="608"/>
      <c r="DA4" s="609"/>
      <c r="DB4" s="607">
        <v>9</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13469088</v>
      </c>
      <c r="BO5" s="429"/>
      <c r="BP5" s="429"/>
      <c r="BQ5" s="429"/>
      <c r="BR5" s="429"/>
      <c r="BS5" s="429"/>
      <c r="BT5" s="429"/>
      <c r="BU5" s="430"/>
      <c r="BV5" s="428">
        <v>13125882</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99.4</v>
      </c>
      <c r="CU5" s="399"/>
      <c r="CV5" s="399"/>
      <c r="CW5" s="399"/>
      <c r="CX5" s="399"/>
      <c r="CY5" s="399"/>
      <c r="CZ5" s="399"/>
      <c r="DA5" s="400"/>
      <c r="DB5" s="398">
        <v>98.7</v>
      </c>
      <c r="DC5" s="399"/>
      <c r="DD5" s="399"/>
      <c r="DE5" s="399"/>
      <c r="DF5" s="399"/>
      <c r="DG5" s="399"/>
      <c r="DH5" s="399"/>
      <c r="DI5" s="400"/>
      <c r="DJ5" s="186"/>
      <c r="DK5" s="186"/>
      <c r="DL5" s="186"/>
      <c r="DM5" s="186"/>
      <c r="DN5" s="186"/>
      <c r="DO5" s="186"/>
    </row>
    <row r="6" spans="1:119" ht="18.75" customHeight="1" x14ac:dyDescent="0.2">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913568</v>
      </c>
      <c r="BO6" s="429"/>
      <c r="BP6" s="429"/>
      <c r="BQ6" s="429"/>
      <c r="BR6" s="429"/>
      <c r="BS6" s="429"/>
      <c r="BT6" s="429"/>
      <c r="BU6" s="430"/>
      <c r="BV6" s="428">
        <v>702524</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102.8</v>
      </c>
      <c r="CU6" s="582"/>
      <c r="CV6" s="582"/>
      <c r="CW6" s="582"/>
      <c r="CX6" s="582"/>
      <c r="CY6" s="582"/>
      <c r="CZ6" s="582"/>
      <c r="DA6" s="583"/>
      <c r="DB6" s="581">
        <v>103.2</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17067</v>
      </c>
      <c r="BO7" s="429"/>
      <c r="BP7" s="429"/>
      <c r="BQ7" s="429"/>
      <c r="BR7" s="429"/>
      <c r="BS7" s="429"/>
      <c r="BT7" s="429"/>
      <c r="BU7" s="430"/>
      <c r="BV7" s="428">
        <v>53284</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7171900</v>
      </c>
      <c r="CU7" s="429"/>
      <c r="CV7" s="429"/>
      <c r="CW7" s="429"/>
      <c r="CX7" s="429"/>
      <c r="CY7" s="429"/>
      <c r="CZ7" s="429"/>
      <c r="DA7" s="430"/>
      <c r="DB7" s="428">
        <v>7184434</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896501</v>
      </c>
      <c r="BO8" s="429"/>
      <c r="BP8" s="429"/>
      <c r="BQ8" s="429"/>
      <c r="BR8" s="429"/>
      <c r="BS8" s="429"/>
      <c r="BT8" s="429"/>
      <c r="BU8" s="430"/>
      <c r="BV8" s="428">
        <v>649240</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0.3</v>
      </c>
      <c r="CU8" s="542"/>
      <c r="CV8" s="542"/>
      <c r="CW8" s="542"/>
      <c r="CX8" s="542"/>
      <c r="CY8" s="542"/>
      <c r="CZ8" s="542"/>
      <c r="DA8" s="543"/>
      <c r="DB8" s="541">
        <v>0.31</v>
      </c>
      <c r="DC8" s="542"/>
      <c r="DD8" s="542"/>
      <c r="DE8" s="542"/>
      <c r="DF8" s="542"/>
      <c r="DG8" s="542"/>
      <c r="DH8" s="542"/>
      <c r="DI8" s="543"/>
      <c r="DJ8" s="186"/>
      <c r="DK8" s="186"/>
      <c r="DL8" s="186"/>
      <c r="DM8" s="186"/>
      <c r="DN8" s="186"/>
      <c r="DO8" s="186"/>
    </row>
    <row r="9" spans="1:119" ht="18.75" customHeight="1" thickBot="1" x14ac:dyDescent="0.25">
      <c r="A9" s="187"/>
      <c r="B9" s="570" t="s">
        <v>112</v>
      </c>
      <c r="C9" s="571"/>
      <c r="D9" s="571"/>
      <c r="E9" s="571"/>
      <c r="F9" s="571"/>
      <c r="G9" s="571"/>
      <c r="H9" s="571"/>
      <c r="I9" s="571"/>
      <c r="J9" s="571"/>
      <c r="K9" s="491"/>
      <c r="L9" s="572" t="s">
        <v>113</v>
      </c>
      <c r="M9" s="573"/>
      <c r="N9" s="573"/>
      <c r="O9" s="573"/>
      <c r="P9" s="573"/>
      <c r="Q9" s="574"/>
      <c r="R9" s="575">
        <v>21666</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105</v>
      </c>
      <c r="AV9" s="486"/>
      <c r="AW9" s="486"/>
      <c r="AX9" s="486"/>
      <c r="AY9" s="408" t="s">
        <v>116</v>
      </c>
      <c r="AZ9" s="409"/>
      <c r="BA9" s="409"/>
      <c r="BB9" s="409"/>
      <c r="BC9" s="409"/>
      <c r="BD9" s="409"/>
      <c r="BE9" s="409"/>
      <c r="BF9" s="409"/>
      <c r="BG9" s="409"/>
      <c r="BH9" s="409"/>
      <c r="BI9" s="409"/>
      <c r="BJ9" s="409"/>
      <c r="BK9" s="409"/>
      <c r="BL9" s="409"/>
      <c r="BM9" s="410"/>
      <c r="BN9" s="428">
        <v>247261</v>
      </c>
      <c r="BO9" s="429"/>
      <c r="BP9" s="429"/>
      <c r="BQ9" s="429"/>
      <c r="BR9" s="429"/>
      <c r="BS9" s="429"/>
      <c r="BT9" s="429"/>
      <c r="BU9" s="430"/>
      <c r="BV9" s="428">
        <v>2927</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18</v>
      </c>
      <c r="CU9" s="399"/>
      <c r="CV9" s="399"/>
      <c r="CW9" s="399"/>
      <c r="CX9" s="399"/>
      <c r="CY9" s="399"/>
      <c r="CZ9" s="399"/>
      <c r="DA9" s="400"/>
      <c r="DB9" s="398">
        <v>17.5</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118</v>
      </c>
      <c r="M10" s="402"/>
      <c r="N10" s="402"/>
      <c r="O10" s="402"/>
      <c r="P10" s="402"/>
      <c r="Q10" s="403"/>
      <c r="R10" s="404">
        <v>23158</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30656</v>
      </c>
      <c r="BO10" s="429"/>
      <c r="BP10" s="429"/>
      <c r="BQ10" s="429"/>
      <c r="BR10" s="429"/>
      <c r="BS10" s="429"/>
      <c r="BT10" s="429"/>
      <c r="BU10" s="430"/>
      <c r="BV10" s="428">
        <v>3791</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2">
      <c r="A12" s="187"/>
      <c r="B12" s="544" t="s">
        <v>131</v>
      </c>
      <c r="C12" s="545"/>
      <c r="D12" s="545"/>
      <c r="E12" s="545"/>
      <c r="F12" s="545"/>
      <c r="G12" s="545"/>
      <c r="H12" s="545"/>
      <c r="I12" s="545"/>
      <c r="J12" s="545"/>
      <c r="K12" s="546"/>
      <c r="L12" s="553" t="s">
        <v>132</v>
      </c>
      <c r="M12" s="554"/>
      <c r="N12" s="554"/>
      <c r="O12" s="554"/>
      <c r="P12" s="554"/>
      <c r="Q12" s="555"/>
      <c r="R12" s="556">
        <v>20996</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101</v>
      </c>
      <c r="AV12" s="486"/>
      <c r="AW12" s="486"/>
      <c r="AX12" s="486"/>
      <c r="AY12" s="408" t="s">
        <v>136</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364048</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130</v>
      </c>
      <c r="CU12" s="542"/>
      <c r="CV12" s="542"/>
      <c r="CW12" s="542"/>
      <c r="CX12" s="542"/>
      <c r="CY12" s="542"/>
      <c r="CZ12" s="542"/>
      <c r="DA12" s="543"/>
      <c r="DB12" s="541" t="s">
        <v>129</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138</v>
      </c>
      <c r="N13" s="529"/>
      <c r="O13" s="529"/>
      <c r="P13" s="529"/>
      <c r="Q13" s="530"/>
      <c r="R13" s="531">
        <v>20861</v>
      </c>
      <c r="S13" s="532"/>
      <c r="T13" s="532"/>
      <c r="U13" s="532"/>
      <c r="V13" s="533"/>
      <c r="W13" s="519" t="s">
        <v>139</v>
      </c>
      <c r="X13" s="441"/>
      <c r="Y13" s="441"/>
      <c r="Z13" s="441"/>
      <c r="AA13" s="441"/>
      <c r="AB13" s="442"/>
      <c r="AC13" s="404">
        <v>1434</v>
      </c>
      <c r="AD13" s="405"/>
      <c r="AE13" s="405"/>
      <c r="AF13" s="405"/>
      <c r="AG13" s="406"/>
      <c r="AH13" s="404">
        <v>1478</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277917</v>
      </c>
      <c r="BO13" s="429"/>
      <c r="BP13" s="429"/>
      <c r="BQ13" s="429"/>
      <c r="BR13" s="429"/>
      <c r="BS13" s="429"/>
      <c r="BT13" s="429"/>
      <c r="BU13" s="430"/>
      <c r="BV13" s="428">
        <v>-357330</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11.9</v>
      </c>
      <c r="CU13" s="399"/>
      <c r="CV13" s="399"/>
      <c r="CW13" s="399"/>
      <c r="CX13" s="399"/>
      <c r="CY13" s="399"/>
      <c r="CZ13" s="399"/>
      <c r="DA13" s="400"/>
      <c r="DB13" s="398">
        <v>11.2</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144</v>
      </c>
      <c r="M14" s="565"/>
      <c r="N14" s="565"/>
      <c r="O14" s="565"/>
      <c r="P14" s="565"/>
      <c r="Q14" s="566"/>
      <c r="R14" s="531">
        <v>21381</v>
      </c>
      <c r="S14" s="532"/>
      <c r="T14" s="532"/>
      <c r="U14" s="532"/>
      <c r="V14" s="533"/>
      <c r="W14" s="534"/>
      <c r="X14" s="444"/>
      <c r="Y14" s="444"/>
      <c r="Z14" s="444"/>
      <c r="AA14" s="444"/>
      <c r="AB14" s="445"/>
      <c r="AC14" s="524">
        <v>13</v>
      </c>
      <c r="AD14" s="525"/>
      <c r="AE14" s="525"/>
      <c r="AF14" s="525"/>
      <c r="AG14" s="526"/>
      <c r="AH14" s="524">
        <v>13.3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72.3</v>
      </c>
      <c r="CU14" s="536"/>
      <c r="CV14" s="536"/>
      <c r="CW14" s="536"/>
      <c r="CX14" s="536"/>
      <c r="CY14" s="536"/>
      <c r="CZ14" s="536"/>
      <c r="DA14" s="537"/>
      <c r="DB14" s="535">
        <v>72.599999999999994</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146</v>
      </c>
      <c r="N15" s="529"/>
      <c r="O15" s="529"/>
      <c r="P15" s="529"/>
      <c r="Q15" s="530"/>
      <c r="R15" s="531">
        <v>21270</v>
      </c>
      <c r="S15" s="532"/>
      <c r="T15" s="532"/>
      <c r="U15" s="532"/>
      <c r="V15" s="533"/>
      <c r="W15" s="519" t="s">
        <v>147</v>
      </c>
      <c r="X15" s="441"/>
      <c r="Y15" s="441"/>
      <c r="Z15" s="441"/>
      <c r="AA15" s="441"/>
      <c r="AB15" s="442"/>
      <c r="AC15" s="404">
        <v>3300</v>
      </c>
      <c r="AD15" s="405"/>
      <c r="AE15" s="405"/>
      <c r="AF15" s="405"/>
      <c r="AG15" s="406"/>
      <c r="AH15" s="404">
        <v>3446</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1944126</v>
      </c>
      <c r="BO15" s="424"/>
      <c r="BP15" s="424"/>
      <c r="BQ15" s="424"/>
      <c r="BR15" s="424"/>
      <c r="BS15" s="424"/>
      <c r="BT15" s="424"/>
      <c r="BU15" s="425"/>
      <c r="BV15" s="423">
        <v>1939592</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29.9</v>
      </c>
      <c r="AD16" s="525"/>
      <c r="AE16" s="525"/>
      <c r="AF16" s="525"/>
      <c r="AG16" s="526"/>
      <c r="AH16" s="524">
        <v>30.9</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6387284</v>
      </c>
      <c r="BO16" s="429"/>
      <c r="BP16" s="429"/>
      <c r="BQ16" s="429"/>
      <c r="BR16" s="429"/>
      <c r="BS16" s="429"/>
      <c r="BT16" s="429"/>
      <c r="BU16" s="430"/>
      <c r="BV16" s="428">
        <v>6260990</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6306</v>
      </c>
      <c r="AD17" s="405"/>
      <c r="AE17" s="405"/>
      <c r="AF17" s="405"/>
      <c r="AG17" s="406"/>
      <c r="AH17" s="404">
        <v>6227</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2426190</v>
      </c>
      <c r="BO17" s="429"/>
      <c r="BP17" s="429"/>
      <c r="BQ17" s="429"/>
      <c r="BR17" s="429"/>
      <c r="BS17" s="429"/>
      <c r="BT17" s="429"/>
      <c r="BU17" s="430"/>
      <c r="BV17" s="428">
        <v>2427308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157</v>
      </c>
      <c r="C18" s="491"/>
      <c r="D18" s="491"/>
      <c r="E18" s="492"/>
      <c r="F18" s="492"/>
      <c r="G18" s="492"/>
      <c r="H18" s="492"/>
      <c r="I18" s="492"/>
      <c r="J18" s="492"/>
      <c r="K18" s="492"/>
      <c r="L18" s="493">
        <v>249.17</v>
      </c>
      <c r="M18" s="493"/>
      <c r="N18" s="493"/>
      <c r="O18" s="493"/>
      <c r="P18" s="493"/>
      <c r="Q18" s="493"/>
      <c r="R18" s="494"/>
      <c r="S18" s="494"/>
      <c r="T18" s="494"/>
      <c r="U18" s="494"/>
      <c r="V18" s="495"/>
      <c r="W18" s="509"/>
      <c r="X18" s="510"/>
      <c r="Y18" s="510"/>
      <c r="Z18" s="510"/>
      <c r="AA18" s="510"/>
      <c r="AB18" s="520"/>
      <c r="AC18" s="392">
        <v>57.1</v>
      </c>
      <c r="AD18" s="393"/>
      <c r="AE18" s="393"/>
      <c r="AF18" s="393"/>
      <c r="AG18" s="496"/>
      <c r="AH18" s="392">
        <v>55.8</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7193892</v>
      </c>
      <c r="BO18" s="429"/>
      <c r="BP18" s="429"/>
      <c r="BQ18" s="429"/>
      <c r="BR18" s="429"/>
      <c r="BS18" s="429"/>
      <c r="BT18" s="429"/>
      <c r="BU18" s="430"/>
      <c r="BV18" s="428">
        <v>7152901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159</v>
      </c>
      <c r="C19" s="491"/>
      <c r="D19" s="491"/>
      <c r="E19" s="492"/>
      <c r="F19" s="492"/>
      <c r="G19" s="492"/>
      <c r="H19" s="492"/>
      <c r="I19" s="492"/>
      <c r="J19" s="492"/>
      <c r="K19" s="492"/>
      <c r="L19" s="498">
        <v>87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9356087</v>
      </c>
      <c r="BO19" s="429"/>
      <c r="BP19" s="429"/>
      <c r="BQ19" s="429"/>
      <c r="BR19" s="429"/>
      <c r="BS19" s="429"/>
      <c r="BT19" s="429"/>
      <c r="BU19" s="430"/>
      <c r="BV19" s="428">
        <v>9321671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161</v>
      </c>
      <c r="C20" s="491"/>
      <c r="D20" s="491"/>
      <c r="E20" s="492"/>
      <c r="F20" s="492"/>
      <c r="G20" s="492"/>
      <c r="H20" s="492"/>
      <c r="I20" s="492"/>
      <c r="J20" s="492"/>
      <c r="K20" s="492"/>
      <c r="L20" s="498">
        <v>6637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16301633</v>
      </c>
      <c r="BO23" s="429"/>
      <c r="BP23" s="429"/>
      <c r="BQ23" s="429"/>
      <c r="BR23" s="429"/>
      <c r="BS23" s="429"/>
      <c r="BT23" s="429"/>
      <c r="BU23" s="430"/>
      <c r="BV23" s="428">
        <v>15457944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170</v>
      </c>
      <c r="F24" s="402"/>
      <c r="G24" s="402"/>
      <c r="H24" s="402"/>
      <c r="I24" s="402"/>
      <c r="J24" s="402"/>
      <c r="K24" s="403"/>
      <c r="L24" s="404">
        <v>1</v>
      </c>
      <c r="M24" s="405"/>
      <c r="N24" s="405"/>
      <c r="O24" s="405"/>
      <c r="P24" s="406"/>
      <c r="Q24" s="404">
        <v>7040</v>
      </c>
      <c r="R24" s="405"/>
      <c r="S24" s="405"/>
      <c r="T24" s="405"/>
      <c r="U24" s="405"/>
      <c r="V24" s="406"/>
      <c r="W24" s="470"/>
      <c r="X24" s="461"/>
      <c r="Y24" s="462"/>
      <c r="Z24" s="401" t="s">
        <v>171</v>
      </c>
      <c r="AA24" s="402"/>
      <c r="AB24" s="402"/>
      <c r="AC24" s="402"/>
      <c r="AD24" s="402"/>
      <c r="AE24" s="402"/>
      <c r="AF24" s="402"/>
      <c r="AG24" s="403"/>
      <c r="AH24" s="404">
        <v>176</v>
      </c>
      <c r="AI24" s="405"/>
      <c r="AJ24" s="405"/>
      <c r="AK24" s="405"/>
      <c r="AL24" s="406"/>
      <c r="AM24" s="404">
        <v>567248</v>
      </c>
      <c r="AN24" s="405"/>
      <c r="AO24" s="405"/>
      <c r="AP24" s="405"/>
      <c r="AQ24" s="405"/>
      <c r="AR24" s="406"/>
      <c r="AS24" s="404">
        <v>3223</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10398460</v>
      </c>
      <c r="BO24" s="429"/>
      <c r="BP24" s="429"/>
      <c r="BQ24" s="429"/>
      <c r="BR24" s="429"/>
      <c r="BS24" s="429"/>
      <c r="BT24" s="429"/>
      <c r="BU24" s="430"/>
      <c r="BV24" s="428">
        <v>9271905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173</v>
      </c>
      <c r="F25" s="402"/>
      <c r="G25" s="402"/>
      <c r="H25" s="402"/>
      <c r="I25" s="402"/>
      <c r="J25" s="402"/>
      <c r="K25" s="403"/>
      <c r="L25" s="404">
        <v>1</v>
      </c>
      <c r="M25" s="405"/>
      <c r="N25" s="405"/>
      <c r="O25" s="405"/>
      <c r="P25" s="406"/>
      <c r="Q25" s="404">
        <v>5790</v>
      </c>
      <c r="R25" s="405"/>
      <c r="S25" s="405"/>
      <c r="T25" s="405"/>
      <c r="U25" s="405"/>
      <c r="V25" s="406"/>
      <c r="W25" s="470"/>
      <c r="X25" s="461"/>
      <c r="Y25" s="462"/>
      <c r="Z25" s="401" t="s">
        <v>174</v>
      </c>
      <c r="AA25" s="402"/>
      <c r="AB25" s="402"/>
      <c r="AC25" s="402"/>
      <c r="AD25" s="402"/>
      <c r="AE25" s="402"/>
      <c r="AF25" s="402"/>
      <c r="AG25" s="403"/>
      <c r="AH25" s="404" t="s">
        <v>175</v>
      </c>
      <c r="AI25" s="405"/>
      <c r="AJ25" s="405"/>
      <c r="AK25" s="405"/>
      <c r="AL25" s="406"/>
      <c r="AM25" s="404" t="s">
        <v>175</v>
      </c>
      <c r="AN25" s="405"/>
      <c r="AO25" s="405"/>
      <c r="AP25" s="405"/>
      <c r="AQ25" s="405"/>
      <c r="AR25" s="406"/>
      <c r="AS25" s="404" t="s">
        <v>129</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1007897</v>
      </c>
      <c r="BO25" s="424"/>
      <c r="BP25" s="424"/>
      <c r="BQ25" s="424"/>
      <c r="BR25" s="424"/>
      <c r="BS25" s="424"/>
      <c r="BT25" s="424"/>
      <c r="BU25" s="425"/>
      <c r="BV25" s="423">
        <v>1088649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177</v>
      </c>
      <c r="F26" s="402"/>
      <c r="G26" s="402"/>
      <c r="H26" s="402"/>
      <c r="I26" s="402"/>
      <c r="J26" s="402"/>
      <c r="K26" s="403"/>
      <c r="L26" s="404">
        <v>1</v>
      </c>
      <c r="M26" s="405"/>
      <c r="N26" s="405"/>
      <c r="O26" s="405"/>
      <c r="P26" s="406"/>
      <c r="Q26" s="404">
        <v>5570</v>
      </c>
      <c r="R26" s="405"/>
      <c r="S26" s="405"/>
      <c r="T26" s="405"/>
      <c r="U26" s="405"/>
      <c r="V26" s="406"/>
      <c r="W26" s="470"/>
      <c r="X26" s="461"/>
      <c r="Y26" s="462"/>
      <c r="Z26" s="401" t="s">
        <v>178</v>
      </c>
      <c r="AA26" s="483"/>
      <c r="AB26" s="483"/>
      <c r="AC26" s="483"/>
      <c r="AD26" s="483"/>
      <c r="AE26" s="483"/>
      <c r="AF26" s="483"/>
      <c r="AG26" s="484"/>
      <c r="AH26" s="404">
        <v>12</v>
      </c>
      <c r="AI26" s="405"/>
      <c r="AJ26" s="405"/>
      <c r="AK26" s="405"/>
      <c r="AL26" s="406"/>
      <c r="AM26" s="404">
        <v>41988</v>
      </c>
      <c r="AN26" s="405"/>
      <c r="AO26" s="405"/>
      <c r="AP26" s="405"/>
      <c r="AQ26" s="405"/>
      <c r="AR26" s="406"/>
      <c r="AS26" s="404">
        <v>3499</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129</v>
      </c>
      <c r="BO26" s="429"/>
      <c r="BP26" s="429"/>
      <c r="BQ26" s="429"/>
      <c r="BR26" s="429"/>
      <c r="BS26" s="429"/>
      <c r="BT26" s="429"/>
      <c r="BU26" s="430"/>
      <c r="BV26" s="428" t="s">
        <v>180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181</v>
      </c>
      <c r="F27" s="402"/>
      <c r="G27" s="402"/>
      <c r="H27" s="402"/>
      <c r="I27" s="402"/>
      <c r="J27" s="402"/>
      <c r="K27" s="403"/>
      <c r="L27" s="404">
        <v>1</v>
      </c>
      <c r="M27" s="405"/>
      <c r="N27" s="405"/>
      <c r="O27" s="405"/>
      <c r="P27" s="406"/>
      <c r="Q27" s="404">
        <v>2920</v>
      </c>
      <c r="R27" s="405"/>
      <c r="S27" s="405"/>
      <c r="T27" s="405"/>
      <c r="U27" s="405"/>
      <c r="V27" s="406"/>
      <c r="W27" s="470"/>
      <c r="X27" s="461"/>
      <c r="Y27" s="462"/>
      <c r="Z27" s="401" t="s">
        <v>182</v>
      </c>
      <c r="AA27" s="402"/>
      <c r="AB27" s="402"/>
      <c r="AC27" s="402"/>
      <c r="AD27" s="402"/>
      <c r="AE27" s="402"/>
      <c r="AF27" s="402"/>
      <c r="AG27" s="403"/>
      <c r="AH27" s="404">
        <v>22</v>
      </c>
      <c r="AI27" s="405"/>
      <c r="AJ27" s="405"/>
      <c r="AK27" s="405"/>
      <c r="AL27" s="406"/>
      <c r="AM27" s="404">
        <v>69388</v>
      </c>
      <c r="AN27" s="405"/>
      <c r="AO27" s="405"/>
      <c r="AP27" s="405"/>
      <c r="AQ27" s="405"/>
      <c r="AR27" s="406"/>
      <c r="AS27" s="404">
        <v>3154</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t="s">
        <v>180</v>
      </c>
      <c r="BO27" s="432"/>
      <c r="BP27" s="432"/>
      <c r="BQ27" s="432"/>
      <c r="BR27" s="432"/>
      <c r="BS27" s="432"/>
      <c r="BT27" s="432"/>
      <c r="BU27" s="433"/>
      <c r="BV27" s="431" t="s">
        <v>129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184</v>
      </c>
      <c r="F28" s="402"/>
      <c r="G28" s="402"/>
      <c r="H28" s="402"/>
      <c r="I28" s="402"/>
      <c r="J28" s="402"/>
      <c r="K28" s="403"/>
      <c r="L28" s="404">
        <v>1</v>
      </c>
      <c r="M28" s="405"/>
      <c r="N28" s="405"/>
      <c r="O28" s="405"/>
      <c r="P28" s="406"/>
      <c r="Q28" s="404">
        <v>2390</v>
      </c>
      <c r="R28" s="405"/>
      <c r="S28" s="405"/>
      <c r="T28" s="405"/>
      <c r="U28" s="405"/>
      <c r="V28" s="406"/>
      <c r="W28" s="470"/>
      <c r="X28" s="461"/>
      <c r="Y28" s="462"/>
      <c r="Z28" s="401" t="s">
        <v>185</v>
      </c>
      <c r="AA28" s="402"/>
      <c r="AB28" s="402"/>
      <c r="AC28" s="402"/>
      <c r="AD28" s="402"/>
      <c r="AE28" s="402"/>
      <c r="AF28" s="402"/>
      <c r="AG28" s="403"/>
      <c r="AH28" s="404" t="s">
        <v>186</v>
      </c>
      <c r="AI28" s="405"/>
      <c r="AJ28" s="405"/>
      <c r="AK28" s="405"/>
      <c r="AL28" s="406"/>
      <c r="AM28" s="404" t="s">
        <v>175</v>
      </c>
      <c r="AN28" s="405"/>
      <c r="AO28" s="405"/>
      <c r="AP28" s="405"/>
      <c r="AQ28" s="405"/>
      <c r="AR28" s="406"/>
      <c r="AS28" s="404" t="s">
        <v>129</v>
      </c>
      <c r="AT28" s="405"/>
      <c r="AU28" s="405"/>
      <c r="AV28" s="405"/>
      <c r="AW28" s="405"/>
      <c r="AX28" s="407"/>
      <c r="AY28" s="411" t="s">
        <v>187</v>
      </c>
      <c r="AZ28" s="412"/>
      <c r="BA28" s="412"/>
      <c r="BB28" s="413"/>
      <c r="BC28" s="420" t="s">
        <v>47</v>
      </c>
      <c r="BD28" s="421"/>
      <c r="BE28" s="421"/>
      <c r="BF28" s="421"/>
      <c r="BG28" s="421"/>
      <c r="BH28" s="421"/>
      <c r="BI28" s="421"/>
      <c r="BJ28" s="421"/>
      <c r="BK28" s="421"/>
      <c r="BL28" s="421"/>
      <c r="BM28" s="422"/>
      <c r="BN28" s="423">
        <v>1244914</v>
      </c>
      <c r="BO28" s="424"/>
      <c r="BP28" s="424"/>
      <c r="BQ28" s="424"/>
      <c r="BR28" s="424"/>
      <c r="BS28" s="424"/>
      <c r="BT28" s="424"/>
      <c r="BU28" s="425"/>
      <c r="BV28" s="423">
        <v>1214258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188</v>
      </c>
      <c r="F29" s="402"/>
      <c r="G29" s="402"/>
      <c r="H29" s="402"/>
      <c r="I29" s="402"/>
      <c r="J29" s="402"/>
      <c r="K29" s="403"/>
      <c r="L29" s="404">
        <v>14</v>
      </c>
      <c r="M29" s="405"/>
      <c r="N29" s="405"/>
      <c r="O29" s="405"/>
      <c r="P29" s="406"/>
      <c r="Q29" s="404">
        <v>2150</v>
      </c>
      <c r="R29" s="405"/>
      <c r="S29" s="405"/>
      <c r="T29" s="405"/>
      <c r="U29" s="405"/>
      <c r="V29" s="406"/>
      <c r="W29" s="471"/>
      <c r="X29" s="472"/>
      <c r="Y29" s="473"/>
      <c r="Z29" s="401" t="s">
        <v>189</v>
      </c>
      <c r="AA29" s="402"/>
      <c r="AB29" s="402"/>
      <c r="AC29" s="402"/>
      <c r="AD29" s="402"/>
      <c r="AE29" s="402"/>
      <c r="AF29" s="402"/>
      <c r="AG29" s="403"/>
      <c r="AH29" s="404">
        <v>198</v>
      </c>
      <c r="AI29" s="405"/>
      <c r="AJ29" s="405"/>
      <c r="AK29" s="405"/>
      <c r="AL29" s="406"/>
      <c r="AM29" s="404">
        <v>636636</v>
      </c>
      <c r="AN29" s="405"/>
      <c r="AO29" s="405"/>
      <c r="AP29" s="405"/>
      <c r="AQ29" s="405"/>
      <c r="AR29" s="406"/>
      <c r="AS29" s="404">
        <v>3215</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v>1352476</v>
      </c>
      <c r="BO29" s="429"/>
      <c r="BP29" s="429"/>
      <c r="BQ29" s="429"/>
      <c r="BR29" s="429"/>
      <c r="BS29" s="429"/>
      <c r="BT29" s="429"/>
      <c r="BU29" s="430"/>
      <c r="BV29" s="428">
        <v>1718685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96.4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2075161</v>
      </c>
      <c r="BO30" s="432"/>
      <c r="BP30" s="432"/>
      <c r="BQ30" s="432"/>
      <c r="BR30" s="432"/>
      <c r="BS30" s="432"/>
      <c r="BT30" s="432"/>
      <c r="BU30" s="433"/>
      <c r="BV30" s="431">
        <v>2031507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198</v>
      </c>
      <c r="D33" s="391"/>
      <c r="E33" s="390" t="s">
        <v>199</v>
      </c>
      <c r="F33" s="390"/>
      <c r="G33" s="390"/>
      <c r="H33" s="390"/>
      <c r="I33" s="390"/>
      <c r="J33" s="390"/>
      <c r="K33" s="390"/>
      <c r="L33" s="390"/>
      <c r="M33" s="390"/>
      <c r="N33" s="390"/>
      <c r="O33" s="390"/>
      <c r="P33" s="390"/>
      <c r="Q33" s="390"/>
      <c r="R33" s="390"/>
      <c r="S33" s="390"/>
      <c r="T33" s="216"/>
      <c r="U33" s="391" t="s">
        <v>200</v>
      </c>
      <c r="V33" s="391"/>
      <c r="W33" s="390" t="s">
        <v>201</v>
      </c>
      <c r="X33" s="390"/>
      <c r="Y33" s="390"/>
      <c r="Z33" s="390"/>
      <c r="AA33" s="390"/>
      <c r="AB33" s="390"/>
      <c r="AC33" s="390"/>
      <c r="AD33" s="390"/>
      <c r="AE33" s="390"/>
      <c r="AF33" s="390"/>
      <c r="AG33" s="390"/>
      <c r="AH33" s="390"/>
      <c r="AI33" s="390"/>
      <c r="AJ33" s="390"/>
      <c r="AK33" s="390"/>
      <c r="AL33" s="216"/>
      <c r="AM33" s="391" t="s">
        <v>200</v>
      </c>
      <c r="AN33" s="391"/>
      <c r="AO33" s="390" t="s">
        <v>202</v>
      </c>
      <c r="AP33" s="390"/>
      <c r="AQ33" s="390"/>
      <c r="AR33" s="390"/>
      <c r="AS33" s="390"/>
      <c r="AT33" s="390"/>
      <c r="AU33" s="390"/>
      <c r="AV33" s="390"/>
      <c r="AW33" s="390"/>
      <c r="AX33" s="390"/>
      <c r="AY33" s="390"/>
      <c r="AZ33" s="390"/>
      <c r="BA33" s="390"/>
      <c r="BB33" s="390"/>
      <c r="BC33" s="390"/>
      <c r="BD33" s="217"/>
      <c r="BE33" s="390" t="s">
        <v>203</v>
      </c>
      <c r="BF33" s="390"/>
      <c r="BG33" s="390" t="s">
        <v>204</v>
      </c>
      <c r="BH33" s="390"/>
      <c r="BI33" s="390"/>
      <c r="BJ33" s="390"/>
      <c r="BK33" s="390"/>
      <c r="BL33" s="390"/>
      <c r="BM33" s="390"/>
      <c r="BN33" s="390"/>
      <c r="BO33" s="390"/>
      <c r="BP33" s="390"/>
      <c r="BQ33" s="390"/>
      <c r="BR33" s="390"/>
      <c r="BS33" s="390"/>
      <c r="BT33" s="390"/>
      <c r="BU33" s="390"/>
      <c r="BV33" s="217"/>
      <c r="BW33" s="391" t="s">
        <v>203</v>
      </c>
      <c r="BX33" s="391"/>
      <c r="BY33" s="390" t="s">
        <v>205</v>
      </c>
      <c r="BZ33" s="390"/>
      <c r="CA33" s="390"/>
      <c r="CB33" s="390"/>
      <c r="CC33" s="390"/>
      <c r="CD33" s="390"/>
      <c r="CE33" s="390"/>
      <c r="CF33" s="390"/>
      <c r="CG33" s="390"/>
      <c r="CH33" s="390"/>
      <c r="CI33" s="390"/>
      <c r="CJ33" s="390"/>
      <c r="CK33" s="390"/>
      <c r="CL33" s="390"/>
      <c r="CM33" s="390"/>
      <c r="CN33" s="216"/>
      <c r="CO33" s="391" t="s">
        <v>206</v>
      </c>
      <c r="CP33" s="391"/>
      <c r="CQ33" s="390" t="s">
        <v>207</v>
      </c>
      <c r="CR33" s="390"/>
      <c r="CS33" s="390"/>
      <c r="CT33" s="390"/>
      <c r="CU33" s="390"/>
      <c r="CV33" s="390"/>
      <c r="CW33" s="390"/>
      <c r="CX33" s="390"/>
      <c r="CY33" s="390"/>
      <c r="CZ33" s="390"/>
      <c r="DA33" s="390"/>
      <c r="DB33" s="390"/>
      <c r="DC33" s="390"/>
      <c r="DD33" s="390"/>
      <c r="DE33" s="390"/>
      <c r="DF33" s="216"/>
      <c r="DG33" s="389" t="s">
        <v>208</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庄内町国民健康保険特別会計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庄内町水道事業会計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IF('各会計、関係団体の財政状況及び健全化判断比率'!B34="","",'各会計、関係団体の財政状況及び健全化判断比率'!B34)</f>
        <v>庄内町風力発電事業特別会計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山形県消防補償等組合</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イグゼあまるめ</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〇</v>
      </c>
      <c r="DH34" s="388"/>
      <c r="DI34" s="218"/>
      <c r="DJ34" s="186"/>
      <c r="DK34" s="186"/>
      <c r="DL34" s="186"/>
      <c r="DM34" s="186"/>
      <c r="DN34" s="186"/>
      <c r="DO34" s="186"/>
    </row>
    <row r="35" spans="1:119" ht="32.25" customHeight="1" x14ac:dyDescent="0.2">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庄内町介護保険特別会計</v>
      </c>
      <c r="X35" s="386"/>
      <c r="Y35" s="386"/>
      <c r="Z35" s="386"/>
      <c r="AA35" s="386"/>
      <c r="AB35" s="386"/>
      <c r="AC35" s="386"/>
      <c r="AD35" s="386"/>
      <c r="AE35" s="386"/>
      <c r="AF35" s="386"/>
      <c r="AG35" s="386"/>
      <c r="AH35" s="386"/>
      <c r="AI35" s="386"/>
      <c r="AJ35" s="386"/>
      <c r="AK35" s="386"/>
      <c r="AL35" s="214"/>
      <c r="AM35" s="387">
        <f t="shared" ref="AM35:AM43" si="0">IF(AO35="","",AM34+1)</f>
        <v>6</v>
      </c>
      <c r="AN35" s="387"/>
      <c r="AO35" s="386" t="str">
        <f>IF('各会計、関係団体の財政状況及び健全化判断比率'!B32="","",'各会計、関係団体の財政状況及び健全化判断比率'!B32)</f>
        <v>庄内町ガス事業会計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山形県自治会館管理組合</v>
      </c>
      <c r="BZ35" s="386"/>
      <c r="CA35" s="386"/>
      <c r="CB35" s="386"/>
      <c r="CC35" s="386"/>
      <c r="CD35" s="386"/>
      <c r="CE35" s="386"/>
      <c r="CF35" s="386"/>
      <c r="CG35" s="386"/>
      <c r="CH35" s="386"/>
      <c r="CI35" s="386"/>
      <c r="CJ35" s="386"/>
      <c r="CK35" s="386"/>
      <c r="CL35" s="386"/>
      <c r="CM35" s="386"/>
      <c r="CN35" s="214"/>
      <c r="CO35" s="387">
        <f t="shared" ref="CO35:CO43" si="3">IF(CQ35="","",CO34+1)</f>
        <v>20</v>
      </c>
      <c r="CP35" s="387"/>
      <c r="CQ35" s="386" t="str">
        <f>IF('各会計、関係団体の財政状況及び健全化判断比率'!BS8="","",'各会計、関係団体の財政状況及び健全化判断比率'!BS8)</f>
        <v>山形県庄内町土地開発公社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〇</v>
      </c>
      <c r="DH35" s="388"/>
      <c r="DI35" s="218"/>
      <c r="DJ35" s="186"/>
      <c r="DK35" s="186"/>
      <c r="DL35" s="186"/>
      <c r="DM35" s="186"/>
      <c r="DN35" s="186"/>
      <c r="DO35" s="186"/>
    </row>
    <row r="36" spans="1:119" ht="32.25" customHeight="1" x14ac:dyDescent="0.2">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庄内町後期高齢者医療保険特別会計</v>
      </c>
      <c r="X36" s="386"/>
      <c r="Y36" s="386"/>
      <c r="Z36" s="386"/>
      <c r="AA36" s="386"/>
      <c r="AB36" s="386"/>
      <c r="AC36" s="386"/>
      <c r="AD36" s="386"/>
      <c r="AE36" s="386"/>
      <c r="AF36" s="386"/>
      <c r="AG36" s="386"/>
      <c r="AH36" s="386"/>
      <c r="AI36" s="386"/>
      <c r="AJ36" s="386"/>
      <c r="AK36" s="386"/>
      <c r="AL36" s="214"/>
      <c r="AM36" s="387">
        <f t="shared" si="0"/>
        <v>7</v>
      </c>
      <c r="AN36" s="387"/>
      <c r="AO36" s="386" t="str">
        <f>IF('各会計、関係団体の財政状況及び健全化判断比率'!B33="","",'各会計、関係団体の財政状況及び健全化判断比率'!B33)</f>
        <v>庄内町下水道事業会計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山形県市町村職員退職手当組合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山形県市町村交通災害共済組合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庄内広域行政組合（普通会計分）</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庄内広域行政組合（青果市場事業特別会計）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庄内広域行政組合（庄内食肉流通センター事業特別会計）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16</v>
      </c>
      <c r="BX41" s="387"/>
      <c r="BY41" s="386" t="str">
        <f>IF('各会計、関係団体の財政状況及び健全化判断比率'!B75="","",'各会計、関係団体の財政状況及び健全化判断比率'!B75)</f>
        <v>酒田地区広域行政組合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17</v>
      </c>
      <c r="BX42" s="387"/>
      <c r="BY42" s="386" t="str">
        <f>IF('各会計、関係団体の財政状況及び健全化判断比率'!B76="","",'各会計、関係団体の財政状況及び健全化判断比率'!B76)</f>
        <v>山形県後期高齢者医療広域連合（普通会計分）</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18</v>
      </c>
      <c r="BX43" s="387"/>
      <c r="BY43" s="386" t="str">
        <f>IF('各会計、関係団体の財政状況及び健全化判断比率'!B77="","",'各会計、関係団体の財政状況及び健全化判断比率'!B77)</f>
        <v>山形県後期高齢者医療広域連合（事業会計分）</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213</v>
      </c>
    </row>
    <row r="50" spans="5:5" x14ac:dyDescent="0.2">
      <c r="E50" s="188" t="s">
        <v>214</v>
      </c>
    </row>
    <row r="51" spans="5:5" x14ac:dyDescent="0.2">
      <c r="E51" s="188" t="s">
        <v>215</v>
      </c>
    </row>
    <row r="52" spans="5:5" x14ac:dyDescent="0.2">
      <c r="E52" s="188" t="s">
        <v>216</v>
      </c>
    </row>
    <row r="53" spans="5:5" x14ac:dyDescent="0.2"/>
    <row r="54" spans="5:5" x14ac:dyDescent="0.2"/>
    <row r="55" spans="5:5" x14ac:dyDescent="0.2"/>
    <row r="56" spans="5:5" x14ac:dyDescent="0.2"/>
  </sheetData>
  <sheetProtection algorithmName="SHA-512" hashValue="1Crt1vJOiYvEcv806rsy2BpLyNN8evTWzb+en4Fy3wiPpoW45jmAARp+GOuk9AicGM64Hk7sVbGlGQn2YzMnpw==" saltValue="zwW0gBH5y+Jp6waOR+Jh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210" t="s">
        <v>577</v>
      </c>
      <c r="D34" s="1210"/>
      <c r="E34" s="1211"/>
      <c r="F34" s="32">
        <v>8.31</v>
      </c>
      <c r="G34" s="33">
        <v>7.9</v>
      </c>
      <c r="H34" s="33">
        <v>8.98</v>
      </c>
      <c r="I34" s="33">
        <v>9.0299999999999994</v>
      </c>
      <c r="J34" s="34">
        <v>12.5</v>
      </c>
      <c r="K34" s="22"/>
      <c r="L34" s="22"/>
      <c r="M34" s="22"/>
      <c r="N34" s="22"/>
      <c r="O34" s="22"/>
      <c r="P34" s="22"/>
    </row>
    <row r="35" spans="1:16" ht="39" customHeight="1" x14ac:dyDescent="0.2">
      <c r="A35" s="22"/>
      <c r="B35" s="35"/>
      <c r="C35" s="1204" t="s">
        <v>578</v>
      </c>
      <c r="D35" s="1205"/>
      <c r="E35" s="1206"/>
      <c r="F35" s="36">
        <v>2.64</v>
      </c>
      <c r="G35" s="37">
        <v>3.6</v>
      </c>
      <c r="H35" s="37">
        <v>3.93</v>
      </c>
      <c r="I35" s="37">
        <v>4.67</v>
      </c>
      <c r="J35" s="38">
        <v>5.67</v>
      </c>
      <c r="K35" s="22"/>
      <c r="L35" s="22"/>
      <c r="M35" s="22"/>
      <c r="N35" s="22"/>
      <c r="O35" s="22"/>
      <c r="P35" s="22"/>
    </row>
    <row r="36" spans="1:16" ht="39" customHeight="1" x14ac:dyDescent="0.2">
      <c r="A36" s="22"/>
      <c r="B36" s="35"/>
      <c r="C36" s="1204" t="s">
        <v>579</v>
      </c>
      <c r="D36" s="1205"/>
      <c r="E36" s="1206"/>
      <c r="F36" s="36">
        <v>2.92</v>
      </c>
      <c r="G36" s="37">
        <v>3.5</v>
      </c>
      <c r="H36" s="37">
        <v>3.14</v>
      </c>
      <c r="I36" s="37">
        <v>3.89</v>
      </c>
      <c r="J36" s="38">
        <v>4.34</v>
      </c>
      <c r="K36" s="22"/>
      <c r="L36" s="22"/>
      <c r="M36" s="22"/>
      <c r="N36" s="22"/>
      <c r="O36" s="22"/>
      <c r="P36" s="22"/>
    </row>
    <row r="37" spans="1:16" ht="39" customHeight="1" x14ac:dyDescent="0.2">
      <c r="A37" s="22"/>
      <c r="B37" s="35"/>
      <c r="C37" s="1204" t="s">
        <v>580</v>
      </c>
      <c r="D37" s="1205"/>
      <c r="E37" s="1206"/>
      <c r="F37" s="36">
        <v>1.2</v>
      </c>
      <c r="G37" s="37">
        <v>1.68</v>
      </c>
      <c r="H37" s="37">
        <v>1.8</v>
      </c>
      <c r="I37" s="37">
        <v>1.93</v>
      </c>
      <c r="J37" s="38">
        <v>2.75</v>
      </c>
      <c r="K37" s="22"/>
      <c r="L37" s="22"/>
      <c r="M37" s="22"/>
      <c r="N37" s="22"/>
      <c r="O37" s="22"/>
      <c r="P37" s="22"/>
    </row>
    <row r="38" spans="1:16" ht="39" customHeight="1" x14ac:dyDescent="0.2">
      <c r="A38" s="22"/>
      <c r="B38" s="35"/>
      <c r="C38" s="1204" t="s">
        <v>581</v>
      </c>
      <c r="D38" s="1205"/>
      <c r="E38" s="1206"/>
      <c r="F38" s="36">
        <v>0.54</v>
      </c>
      <c r="G38" s="37">
        <v>1.36</v>
      </c>
      <c r="H38" s="37">
        <v>0.84</v>
      </c>
      <c r="I38" s="37">
        <v>1.02</v>
      </c>
      <c r="J38" s="38">
        <v>0.85</v>
      </c>
      <c r="K38" s="22"/>
      <c r="L38" s="22"/>
      <c r="M38" s="22"/>
      <c r="N38" s="22"/>
      <c r="O38" s="22"/>
      <c r="P38" s="22"/>
    </row>
    <row r="39" spans="1:16" ht="39" customHeight="1" x14ac:dyDescent="0.2">
      <c r="A39" s="22"/>
      <c r="B39" s="35"/>
      <c r="C39" s="1204" t="s">
        <v>582</v>
      </c>
      <c r="D39" s="1205"/>
      <c r="E39" s="1206"/>
      <c r="F39" s="36">
        <v>0.04</v>
      </c>
      <c r="G39" s="37">
        <v>0.31</v>
      </c>
      <c r="H39" s="37">
        <v>0.43</v>
      </c>
      <c r="I39" s="37">
        <v>0.04</v>
      </c>
      <c r="J39" s="38">
        <v>0.41</v>
      </c>
      <c r="K39" s="22"/>
      <c r="L39" s="22"/>
      <c r="M39" s="22"/>
      <c r="N39" s="22"/>
      <c r="O39" s="22"/>
      <c r="P39" s="22"/>
    </row>
    <row r="40" spans="1:16" ht="39" customHeight="1" x14ac:dyDescent="0.2">
      <c r="A40" s="22"/>
      <c r="B40" s="35"/>
      <c r="C40" s="1204" t="s">
        <v>583</v>
      </c>
      <c r="D40" s="1205"/>
      <c r="E40" s="1206"/>
      <c r="F40" s="36" t="s">
        <v>529</v>
      </c>
      <c r="G40" s="37" t="s">
        <v>529</v>
      </c>
      <c r="H40" s="37" t="s">
        <v>529</v>
      </c>
      <c r="I40" s="37" t="s">
        <v>529</v>
      </c>
      <c r="J40" s="38">
        <v>0.34</v>
      </c>
      <c r="K40" s="22"/>
      <c r="L40" s="22"/>
      <c r="M40" s="22"/>
      <c r="N40" s="22"/>
      <c r="O40" s="22"/>
      <c r="P40" s="22"/>
    </row>
    <row r="41" spans="1:16" ht="39" customHeight="1" x14ac:dyDescent="0.2">
      <c r="A41" s="22"/>
      <c r="B41" s="35"/>
      <c r="C41" s="1204" t="s">
        <v>584</v>
      </c>
      <c r="D41" s="1205"/>
      <c r="E41" s="1206"/>
      <c r="F41" s="36">
        <v>0.02</v>
      </c>
      <c r="G41" s="37">
        <v>0.02</v>
      </c>
      <c r="H41" s="37">
        <v>0.05</v>
      </c>
      <c r="I41" s="37">
        <v>0.04</v>
      </c>
      <c r="J41" s="38">
        <v>0.05</v>
      </c>
      <c r="K41" s="22"/>
      <c r="L41" s="22"/>
      <c r="M41" s="22"/>
      <c r="N41" s="22"/>
      <c r="O41" s="22"/>
      <c r="P41" s="22"/>
    </row>
    <row r="42" spans="1:16" ht="39" customHeight="1" x14ac:dyDescent="0.2">
      <c r="A42" s="22"/>
      <c r="B42" s="39"/>
      <c r="C42" s="1204" t="s">
        <v>585</v>
      </c>
      <c r="D42" s="1205"/>
      <c r="E42" s="1206"/>
      <c r="F42" s="36" t="s">
        <v>529</v>
      </c>
      <c r="G42" s="37" t="s">
        <v>529</v>
      </c>
      <c r="H42" s="37" t="s">
        <v>529</v>
      </c>
      <c r="I42" s="37" t="s">
        <v>529</v>
      </c>
      <c r="J42" s="38" t="s">
        <v>529</v>
      </c>
      <c r="K42" s="22"/>
      <c r="L42" s="22"/>
      <c r="M42" s="22"/>
      <c r="N42" s="22"/>
      <c r="O42" s="22"/>
      <c r="P42" s="22"/>
    </row>
    <row r="43" spans="1:16" ht="39" customHeight="1" thickBot="1" x14ac:dyDescent="0.25">
      <c r="A43" s="22"/>
      <c r="B43" s="40"/>
      <c r="C43" s="1207" t="s">
        <v>586</v>
      </c>
      <c r="D43" s="1208"/>
      <c r="E43" s="1209"/>
      <c r="F43" s="41">
        <v>0.36</v>
      </c>
      <c r="G43" s="42">
        <v>0.35</v>
      </c>
      <c r="H43" s="42">
        <v>0.28000000000000003</v>
      </c>
      <c r="I43" s="42">
        <v>0.77</v>
      </c>
      <c r="J43" s="43" t="s">
        <v>529</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eYFOhS3Kalo4iLkS5pcOgUwnv55rfaPlJEqbSjYbuPSi7GPlnHmdvDTTsWlfHuJEEOjoWC2y6kRZiLCrWzrBjQ==" saltValue="iS183dgh1k9ZXreCdGjZ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1200" verticalDpi="12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230" t="s">
        <v>10</v>
      </c>
      <c r="C45" s="1231"/>
      <c r="D45" s="58"/>
      <c r="E45" s="1236" t="s">
        <v>11</v>
      </c>
      <c r="F45" s="1236"/>
      <c r="G45" s="1236"/>
      <c r="H45" s="1236"/>
      <c r="I45" s="1236"/>
      <c r="J45" s="1237"/>
      <c r="K45" s="59">
        <v>1162</v>
      </c>
      <c r="L45" s="60">
        <v>1297</v>
      </c>
      <c r="M45" s="60">
        <v>1530</v>
      </c>
      <c r="N45" s="60">
        <v>1645</v>
      </c>
      <c r="O45" s="61">
        <v>1702</v>
      </c>
      <c r="P45" s="48"/>
      <c r="Q45" s="48"/>
      <c r="R45" s="48"/>
      <c r="S45" s="48"/>
      <c r="T45" s="48"/>
      <c r="U45" s="48"/>
    </row>
    <row r="46" spans="1:21" ht="30.75" customHeight="1" x14ac:dyDescent="0.2">
      <c r="A46" s="48"/>
      <c r="B46" s="1232"/>
      <c r="C46" s="1233"/>
      <c r="D46" s="62"/>
      <c r="E46" s="1214" t="s">
        <v>12</v>
      </c>
      <c r="F46" s="1214"/>
      <c r="G46" s="1214"/>
      <c r="H46" s="1214"/>
      <c r="I46" s="1214"/>
      <c r="J46" s="1215"/>
      <c r="K46" s="63" t="s">
        <v>529</v>
      </c>
      <c r="L46" s="64" t="s">
        <v>529</v>
      </c>
      <c r="M46" s="64" t="s">
        <v>529</v>
      </c>
      <c r="N46" s="64" t="s">
        <v>529</v>
      </c>
      <c r="O46" s="65" t="s">
        <v>529</v>
      </c>
      <c r="P46" s="48"/>
      <c r="Q46" s="48"/>
      <c r="R46" s="48"/>
      <c r="S46" s="48"/>
      <c r="T46" s="48"/>
      <c r="U46" s="48"/>
    </row>
    <row r="47" spans="1:21" ht="30.75" customHeight="1" x14ac:dyDescent="0.2">
      <c r="A47" s="48"/>
      <c r="B47" s="1232"/>
      <c r="C47" s="1233"/>
      <c r="D47" s="62"/>
      <c r="E47" s="1214" t="s">
        <v>13</v>
      </c>
      <c r="F47" s="1214"/>
      <c r="G47" s="1214"/>
      <c r="H47" s="1214"/>
      <c r="I47" s="1214"/>
      <c r="J47" s="1215"/>
      <c r="K47" s="63" t="s">
        <v>529</v>
      </c>
      <c r="L47" s="64" t="s">
        <v>529</v>
      </c>
      <c r="M47" s="64" t="s">
        <v>529</v>
      </c>
      <c r="N47" s="64" t="s">
        <v>529</v>
      </c>
      <c r="O47" s="65" t="s">
        <v>529</v>
      </c>
      <c r="P47" s="48"/>
      <c r="Q47" s="48"/>
      <c r="R47" s="48"/>
      <c r="S47" s="48"/>
      <c r="T47" s="48"/>
      <c r="U47" s="48"/>
    </row>
    <row r="48" spans="1:21" ht="30.75" customHeight="1" x14ac:dyDescent="0.2">
      <c r="A48" s="48"/>
      <c r="B48" s="1232"/>
      <c r="C48" s="1233"/>
      <c r="D48" s="62"/>
      <c r="E48" s="1214" t="s">
        <v>14</v>
      </c>
      <c r="F48" s="1214"/>
      <c r="G48" s="1214"/>
      <c r="H48" s="1214"/>
      <c r="I48" s="1214"/>
      <c r="J48" s="1215"/>
      <c r="K48" s="63">
        <v>723</v>
      </c>
      <c r="L48" s="64">
        <v>725</v>
      </c>
      <c r="M48" s="64">
        <v>733</v>
      </c>
      <c r="N48" s="64">
        <v>703</v>
      </c>
      <c r="O48" s="65">
        <v>643</v>
      </c>
      <c r="P48" s="48"/>
      <c r="Q48" s="48"/>
      <c r="R48" s="48"/>
      <c r="S48" s="48"/>
      <c r="T48" s="48"/>
      <c r="U48" s="48"/>
    </row>
    <row r="49" spans="1:21" ht="30.75" customHeight="1" x14ac:dyDescent="0.2">
      <c r="A49" s="48"/>
      <c r="B49" s="1232"/>
      <c r="C49" s="1233"/>
      <c r="D49" s="62"/>
      <c r="E49" s="1214" t="s">
        <v>15</v>
      </c>
      <c r="F49" s="1214"/>
      <c r="G49" s="1214"/>
      <c r="H49" s="1214"/>
      <c r="I49" s="1214"/>
      <c r="J49" s="1215"/>
      <c r="K49" s="63">
        <v>61</v>
      </c>
      <c r="L49" s="64">
        <v>37</v>
      </c>
      <c r="M49" s="64">
        <v>11</v>
      </c>
      <c r="N49" s="64">
        <v>11</v>
      </c>
      <c r="O49" s="65">
        <v>7</v>
      </c>
      <c r="P49" s="48"/>
      <c r="Q49" s="48"/>
      <c r="R49" s="48"/>
      <c r="S49" s="48"/>
      <c r="T49" s="48"/>
      <c r="U49" s="48"/>
    </row>
    <row r="50" spans="1:21" ht="30.75" customHeight="1" x14ac:dyDescent="0.2">
      <c r="A50" s="48"/>
      <c r="B50" s="1232"/>
      <c r="C50" s="1233"/>
      <c r="D50" s="62"/>
      <c r="E50" s="1214" t="s">
        <v>16</v>
      </c>
      <c r="F50" s="1214"/>
      <c r="G50" s="1214"/>
      <c r="H50" s="1214"/>
      <c r="I50" s="1214"/>
      <c r="J50" s="1215"/>
      <c r="K50" s="63">
        <v>15</v>
      </c>
      <c r="L50" s="64">
        <v>15</v>
      </c>
      <c r="M50" s="64">
        <v>15</v>
      </c>
      <c r="N50" s="64">
        <v>12</v>
      </c>
      <c r="O50" s="65">
        <v>12</v>
      </c>
      <c r="P50" s="48"/>
      <c r="Q50" s="48"/>
      <c r="R50" s="48"/>
      <c r="S50" s="48"/>
      <c r="T50" s="48"/>
      <c r="U50" s="48"/>
    </row>
    <row r="51" spans="1:21" ht="30.75" customHeight="1" x14ac:dyDescent="0.2">
      <c r="A51" s="48"/>
      <c r="B51" s="1234"/>
      <c r="C51" s="1235"/>
      <c r="D51" s="66"/>
      <c r="E51" s="1214" t="s">
        <v>17</v>
      </c>
      <c r="F51" s="1214"/>
      <c r="G51" s="1214"/>
      <c r="H51" s="1214"/>
      <c r="I51" s="1214"/>
      <c r="J51" s="1215"/>
      <c r="K51" s="63">
        <v>0</v>
      </c>
      <c r="L51" s="64" t="s">
        <v>529</v>
      </c>
      <c r="M51" s="64" t="s">
        <v>529</v>
      </c>
      <c r="N51" s="64">
        <v>0</v>
      </c>
      <c r="O51" s="65">
        <v>0</v>
      </c>
      <c r="P51" s="48"/>
      <c r="Q51" s="48"/>
      <c r="R51" s="48"/>
      <c r="S51" s="48"/>
      <c r="T51" s="48"/>
      <c r="U51" s="48"/>
    </row>
    <row r="52" spans="1:21" ht="30.75" customHeight="1" x14ac:dyDescent="0.2">
      <c r="A52" s="48"/>
      <c r="B52" s="1212" t="s">
        <v>18</v>
      </c>
      <c r="C52" s="1213"/>
      <c r="D52" s="66"/>
      <c r="E52" s="1214" t="s">
        <v>19</v>
      </c>
      <c r="F52" s="1214"/>
      <c r="G52" s="1214"/>
      <c r="H52" s="1214"/>
      <c r="I52" s="1214"/>
      <c r="J52" s="1215"/>
      <c r="K52" s="63">
        <v>1418</v>
      </c>
      <c r="L52" s="64">
        <v>1491</v>
      </c>
      <c r="M52" s="64">
        <v>1639</v>
      </c>
      <c r="N52" s="64">
        <v>1691</v>
      </c>
      <c r="O52" s="65">
        <v>1699</v>
      </c>
      <c r="P52" s="48"/>
      <c r="Q52" s="48"/>
      <c r="R52" s="48"/>
      <c r="S52" s="48"/>
      <c r="T52" s="48"/>
      <c r="U52" s="48"/>
    </row>
    <row r="53" spans="1:21" ht="30.75" customHeight="1" thickBot="1" x14ac:dyDescent="0.25">
      <c r="A53" s="48"/>
      <c r="B53" s="1216" t="s">
        <v>20</v>
      </c>
      <c r="C53" s="1217"/>
      <c r="D53" s="67"/>
      <c r="E53" s="1218" t="s">
        <v>21</v>
      </c>
      <c r="F53" s="1218"/>
      <c r="G53" s="1218"/>
      <c r="H53" s="1218"/>
      <c r="I53" s="1218"/>
      <c r="J53" s="1219"/>
      <c r="K53" s="68">
        <v>543</v>
      </c>
      <c r="L53" s="69">
        <v>583</v>
      </c>
      <c r="M53" s="69">
        <v>650</v>
      </c>
      <c r="N53" s="69">
        <v>680</v>
      </c>
      <c r="O53" s="70">
        <v>665</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5">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2">
      <c r="B57" s="1220" t="s">
        <v>24</v>
      </c>
      <c r="C57" s="1221"/>
      <c r="D57" s="1224" t="s">
        <v>25</v>
      </c>
      <c r="E57" s="1225"/>
      <c r="F57" s="1225"/>
      <c r="G57" s="1225"/>
      <c r="H57" s="1225"/>
      <c r="I57" s="1225"/>
      <c r="J57" s="1226"/>
      <c r="K57" s="83" t="s">
        <v>613</v>
      </c>
      <c r="L57" s="84" t="s">
        <v>529</v>
      </c>
      <c r="M57" s="84" t="s">
        <v>529</v>
      </c>
      <c r="N57" s="84" t="s">
        <v>529</v>
      </c>
      <c r="O57" s="85" t="s">
        <v>529</v>
      </c>
    </row>
    <row r="58" spans="1:21" ht="31.5" customHeight="1" thickBot="1" x14ac:dyDescent="0.25">
      <c r="B58" s="1222"/>
      <c r="C58" s="1223"/>
      <c r="D58" s="1227" t="s">
        <v>26</v>
      </c>
      <c r="E58" s="1228"/>
      <c r="F58" s="1228"/>
      <c r="G58" s="1228"/>
      <c r="H58" s="1228"/>
      <c r="I58" s="1228"/>
      <c r="J58" s="1229"/>
      <c r="K58" s="86" t="s">
        <v>529</v>
      </c>
      <c r="L58" s="87" t="s">
        <v>529</v>
      </c>
      <c r="M58" s="87" t="s">
        <v>529</v>
      </c>
      <c r="N58" s="87" t="s">
        <v>529</v>
      </c>
      <c r="O58" s="88" t="s">
        <v>529</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wrPyGYA5lL4ljYzZM/HeW5e6KX/mWlIOhU+zyUDlwJ1NPwD+520F8d4zclageWqbgCO9ql2ugx12spDJdpoiQ==" saltValue="zjJBNESQhEnpDoSkPYrve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1200" verticalDpi="12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570</v>
      </c>
      <c r="J40" s="100" t="s">
        <v>571</v>
      </c>
      <c r="K40" s="100" t="s">
        <v>572</v>
      </c>
      <c r="L40" s="100" t="s">
        <v>573</v>
      </c>
      <c r="M40" s="101" t="s">
        <v>574</v>
      </c>
    </row>
    <row r="41" spans="2:13" ht="27.75" customHeight="1" x14ac:dyDescent="0.2">
      <c r="B41" s="1250" t="s">
        <v>29</v>
      </c>
      <c r="C41" s="1251"/>
      <c r="D41" s="102"/>
      <c r="E41" s="1252" t="s">
        <v>30</v>
      </c>
      <c r="F41" s="1252"/>
      <c r="G41" s="1252"/>
      <c r="H41" s="1253"/>
      <c r="I41" s="103">
        <v>14653</v>
      </c>
      <c r="J41" s="104">
        <v>14808</v>
      </c>
      <c r="K41" s="104">
        <v>14656</v>
      </c>
      <c r="L41" s="104">
        <v>15458</v>
      </c>
      <c r="M41" s="105">
        <v>16302</v>
      </c>
    </row>
    <row r="42" spans="2:13" ht="27.75" customHeight="1" x14ac:dyDescent="0.2">
      <c r="B42" s="1240"/>
      <c r="C42" s="1241"/>
      <c r="D42" s="106"/>
      <c r="E42" s="1244" t="s">
        <v>31</v>
      </c>
      <c r="F42" s="1244"/>
      <c r="G42" s="1244"/>
      <c r="H42" s="1245"/>
      <c r="I42" s="107">
        <v>71</v>
      </c>
      <c r="J42" s="108">
        <v>56</v>
      </c>
      <c r="K42" s="108">
        <v>41</v>
      </c>
      <c r="L42" s="108">
        <v>29</v>
      </c>
      <c r="M42" s="109">
        <v>17</v>
      </c>
    </row>
    <row r="43" spans="2:13" ht="27.75" customHeight="1" x14ac:dyDescent="0.2">
      <c r="B43" s="1240"/>
      <c r="C43" s="1241"/>
      <c r="D43" s="106"/>
      <c r="E43" s="1244" t="s">
        <v>32</v>
      </c>
      <c r="F43" s="1244"/>
      <c r="G43" s="1244"/>
      <c r="H43" s="1245"/>
      <c r="I43" s="107">
        <v>8409</v>
      </c>
      <c r="J43" s="108">
        <v>8055</v>
      </c>
      <c r="K43" s="108">
        <v>7497</v>
      </c>
      <c r="L43" s="108">
        <v>6965</v>
      </c>
      <c r="M43" s="109">
        <v>6187</v>
      </c>
    </row>
    <row r="44" spans="2:13" ht="27.75" customHeight="1" x14ac:dyDescent="0.2">
      <c r="B44" s="1240"/>
      <c r="C44" s="1241"/>
      <c r="D44" s="106"/>
      <c r="E44" s="1244" t="s">
        <v>33</v>
      </c>
      <c r="F44" s="1244"/>
      <c r="G44" s="1244"/>
      <c r="H44" s="1245"/>
      <c r="I44" s="107">
        <v>68</v>
      </c>
      <c r="J44" s="108">
        <v>36</v>
      </c>
      <c r="K44" s="108">
        <v>30</v>
      </c>
      <c r="L44" s="108">
        <v>25</v>
      </c>
      <c r="M44" s="109">
        <v>19</v>
      </c>
    </row>
    <row r="45" spans="2:13" ht="27.75" customHeight="1" x14ac:dyDescent="0.2">
      <c r="B45" s="1240"/>
      <c r="C45" s="1241"/>
      <c r="D45" s="106"/>
      <c r="E45" s="1244" t="s">
        <v>34</v>
      </c>
      <c r="F45" s="1244"/>
      <c r="G45" s="1244"/>
      <c r="H45" s="1245"/>
      <c r="I45" s="107">
        <v>1988</v>
      </c>
      <c r="J45" s="108">
        <v>1934</v>
      </c>
      <c r="K45" s="108">
        <v>1853</v>
      </c>
      <c r="L45" s="108">
        <v>1770</v>
      </c>
      <c r="M45" s="109">
        <v>1754</v>
      </c>
    </row>
    <row r="46" spans="2:13" ht="27.75" customHeight="1" x14ac:dyDescent="0.2">
      <c r="B46" s="1240"/>
      <c r="C46" s="1241"/>
      <c r="D46" s="110"/>
      <c r="E46" s="1244" t="s">
        <v>35</v>
      </c>
      <c r="F46" s="1244"/>
      <c r="G46" s="1244"/>
      <c r="H46" s="1245"/>
      <c r="I46" s="107">
        <v>117</v>
      </c>
      <c r="J46" s="108">
        <v>87</v>
      </c>
      <c r="K46" s="108">
        <v>88</v>
      </c>
      <c r="L46" s="108">
        <v>77</v>
      </c>
      <c r="M46" s="109">
        <v>78</v>
      </c>
    </row>
    <row r="47" spans="2:13" ht="27.75" customHeight="1" x14ac:dyDescent="0.2">
      <c r="B47" s="1240"/>
      <c r="C47" s="1241"/>
      <c r="D47" s="111"/>
      <c r="E47" s="1254" t="s">
        <v>36</v>
      </c>
      <c r="F47" s="1255"/>
      <c r="G47" s="1255"/>
      <c r="H47" s="1256"/>
      <c r="I47" s="107" t="s">
        <v>529</v>
      </c>
      <c r="J47" s="108" t="s">
        <v>529</v>
      </c>
      <c r="K47" s="108" t="s">
        <v>529</v>
      </c>
      <c r="L47" s="108" t="s">
        <v>529</v>
      </c>
      <c r="M47" s="109" t="s">
        <v>529</v>
      </c>
    </row>
    <row r="48" spans="2:13" ht="27.75" customHeight="1" x14ac:dyDescent="0.2">
      <c r="B48" s="1240"/>
      <c r="C48" s="1241"/>
      <c r="D48" s="106"/>
      <c r="E48" s="1244" t="s">
        <v>37</v>
      </c>
      <c r="F48" s="1244"/>
      <c r="G48" s="1244"/>
      <c r="H48" s="1245"/>
      <c r="I48" s="107" t="s">
        <v>529</v>
      </c>
      <c r="J48" s="108" t="s">
        <v>529</v>
      </c>
      <c r="K48" s="108" t="s">
        <v>529</v>
      </c>
      <c r="L48" s="108" t="s">
        <v>529</v>
      </c>
      <c r="M48" s="109" t="s">
        <v>529</v>
      </c>
    </row>
    <row r="49" spans="2:13" ht="27.75" customHeight="1" x14ac:dyDescent="0.2">
      <c r="B49" s="1242"/>
      <c r="C49" s="1243"/>
      <c r="D49" s="106"/>
      <c r="E49" s="1244" t="s">
        <v>38</v>
      </c>
      <c r="F49" s="1244"/>
      <c r="G49" s="1244"/>
      <c r="H49" s="1245"/>
      <c r="I49" s="107" t="s">
        <v>529</v>
      </c>
      <c r="J49" s="108" t="s">
        <v>529</v>
      </c>
      <c r="K49" s="108" t="s">
        <v>529</v>
      </c>
      <c r="L49" s="108" t="s">
        <v>529</v>
      </c>
      <c r="M49" s="109" t="s">
        <v>529</v>
      </c>
    </row>
    <row r="50" spans="2:13" ht="27.75" customHeight="1" x14ac:dyDescent="0.2">
      <c r="B50" s="1238" t="s">
        <v>39</v>
      </c>
      <c r="C50" s="1239"/>
      <c r="D50" s="112"/>
      <c r="E50" s="1244" t="s">
        <v>40</v>
      </c>
      <c r="F50" s="1244"/>
      <c r="G50" s="1244"/>
      <c r="H50" s="1245"/>
      <c r="I50" s="107">
        <v>3750</v>
      </c>
      <c r="J50" s="108">
        <v>4029</v>
      </c>
      <c r="K50" s="108">
        <v>4361</v>
      </c>
      <c r="L50" s="108">
        <v>4183</v>
      </c>
      <c r="M50" s="109">
        <v>4031</v>
      </c>
    </row>
    <row r="51" spans="2:13" ht="27.75" customHeight="1" x14ac:dyDescent="0.2">
      <c r="B51" s="1240"/>
      <c r="C51" s="1241"/>
      <c r="D51" s="106"/>
      <c r="E51" s="1244" t="s">
        <v>41</v>
      </c>
      <c r="F51" s="1244"/>
      <c r="G51" s="1244"/>
      <c r="H51" s="1245"/>
      <c r="I51" s="107">
        <v>1043</v>
      </c>
      <c r="J51" s="108">
        <v>945</v>
      </c>
      <c r="K51" s="108">
        <v>843</v>
      </c>
      <c r="L51" s="108">
        <v>759</v>
      </c>
      <c r="M51" s="109">
        <v>691</v>
      </c>
    </row>
    <row r="52" spans="2:13" ht="27.75" customHeight="1" x14ac:dyDescent="0.2">
      <c r="B52" s="1242"/>
      <c r="C52" s="1243"/>
      <c r="D52" s="106"/>
      <c r="E52" s="1244" t="s">
        <v>42</v>
      </c>
      <c r="F52" s="1244"/>
      <c r="G52" s="1244"/>
      <c r="H52" s="1245"/>
      <c r="I52" s="107">
        <v>15612</v>
      </c>
      <c r="J52" s="108">
        <v>15449</v>
      </c>
      <c r="K52" s="108">
        <v>14998</v>
      </c>
      <c r="L52" s="108">
        <v>15335</v>
      </c>
      <c r="M52" s="109">
        <v>15620</v>
      </c>
    </row>
    <row r="53" spans="2:13" ht="27.75" customHeight="1" thickBot="1" x14ac:dyDescent="0.25">
      <c r="B53" s="1246" t="s">
        <v>43</v>
      </c>
      <c r="C53" s="1247"/>
      <c r="D53" s="113"/>
      <c r="E53" s="1248" t="s">
        <v>44</v>
      </c>
      <c r="F53" s="1248"/>
      <c r="G53" s="1248"/>
      <c r="H53" s="1249"/>
      <c r="I53" s="114">
        <v>4899</v>
      </c>
      <c r="J53" s="115">
        <v>4553</v>
      </c>
      <c r="K53" s="115">
        <v>3963</v>
      </c>
      <c r="L53" s="115">
        <v>4046</v>
      </c>
      <c r="M53" s="116">
        <v>4015</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37saGraJx6/g1LNQIKGI+e2hpnqn93pl0mB+Oyjx4n++s18S48f1nxNoC0skDDlKsAmKYcLxaRYLw/h28S9aNA==" saltValue="VW7RnpYeK7zlEdF/u1hW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572</v>
      </c>
      <c r="G54" s="125" t="s">
        <v>573</v>
      </c>
      <c r="H54" s="126" t="s">
        <v>574</v>
      </c>
    </row>
    <row r="55" spans="2:8" ht="52.5" customHeight="1" x14ac:dyDescent="0.2">
      <c r="B55" s="127"/>
      <c r="C55" s="1265" t="s">
        <v>47</v>
      </c>
      <c r="D55" s="1265"/>
      <c r="E55" s="1266"/>
      <c r="F55" s="128">
        <v>1575</v>
      </c>
      <c r="G55" s="128">
        <v>1214</v>
      </c>
      <c r="H55" s="129">
        <v>1245</v>
      </c>
    </row>
    <row r="56" spans="2:8" ht="52.5" customHeight="1" x14ac:dyDescent="0.2">
      <c r="B56" s="130"/>
      <c r="C56" s="1267" t="s">
        <v>48</v>
      </c>
      <c r="D56" s="1267"/>
      <c r="E56" s="1268"/>
      <c r="F56" s="131">
        <v>1663</v>
      </c>
      <c r="G56" s="131">
        <v>1719</v>
      </c>
      <c r="H56" s="132">
        <v>1352</v>
      </c>
    </row>
    <row r="57" spans="2:8" ht="53.25" customHeight="1" x14ac:dyDescent="0.2">
      <c r="B57" s="130"/>
      <c r="C57" s="1269" t="s">
        <v>49</v>
      </c>
      <c r="D57" s="1269"/>
      <c r="E57" s="1270"/>
      <c r="F57" s="133">
        <v>2054</v>
      </c>
      <c r="G57" s="133">
        <v>2032</v>
      </c>
      <c r="H57" s="134">
        <v>2075</v>
      </c>
    </row>
    <row r="58" spans="2:8" ht="45.75" customHeight="1" x14ac:dyDescent="0.2">
      <c r="B58" s="135"/>
      <c r="C58" s="1257" t="s">
        <v>593</v>
      </c>
      <c r="D58" s="1258"/>
      <c r="E58" s="1259"/>
      <c r="F58" s="136">
        <v>1245</v>
      </c>
      <c r="G58" s="136">
        <v>1251</v>
      </c>
      <c r="H58" s="137">
        <v>1269</v>
      </c>
    </row>
    <row r="59" spans="2:8" ht="45.75" customHeight="1" x14ac:dyDescent="0.2">
      <c r="B59" s="135"/>
      <c r="C59" s="1257" t="s">
        <v>594</v>
      </c>
      <c r="D59" s="1258"/>
      <c r="E59" s="1259"/>
      <c r="F59" s="136">
        <v>378</v>
      </c>
      <c r="G59" s="136">
        <v>318</v>
      </c>
      <c r="H59" s="137">
        <v>299</v>
      </c>
    </row>
    <row r="60" spans="2:8" ht="45.75" customHeight="1" x14ac:dyDescent="0.2">
      <c r="B60" s="135"/>
      <c r="C60" s="1257" t="s">
        <v>595</v>
      </c>
      <c r="D60" s="1258"/>
      <c r="E60" s="1259"/>
      <c r="F60" s="136">
        <v>39</v>
      </c>
      <c r="G60" s="136">
        <v>78</v>
      </c>
      <c r="H60" s="137">
        <v>117</v>
      </c>
    </row>
    <row r="61" spans="2:8" ht="45.75" customHeight="1" x14ac:dyDescent="0.2">
      <c r="B61" s="135"/>
      <c r="C61" s="1257" t="s">
        <v>596</v>
      </c>
      <c r="D61" s="1258"/>
      <c r="E61" s="1259"/>
      <c r="F61" s="136">
        <v>103</v>
      </c>
      <c r="G61" s="136">
        <v>103</v>
      </c>
      <c r="H61" s="137">
        <v>103</v>
      </c>
    </row>
    <row r="62" spans="2:8" ht="45.75" customHeight="1" thickBot="1" x14ac:dyDescent="0.25">
      <c r="B62" s="138"/>
      <c r="C62" s="1260" t="s">
        <v>597</v>
      </c>
      <c r="D62" s="1261"/>
      <c r="E62" s="1262"/>
      <c r="F62" s="139">
        <v>97</v>
      </c>
      <c r="G62" s="139">
        <v>97</v>
      </c>
      <c r="H62" s="140">
        <v>93</v>
      </c>
    </row>
    <row r="63" spans="2:8" ht="52.5" customHeight="1" thickBot="1" x14ac:dyDescent="0.25">
      <c r="B63" s="141"/>
      <c r="C63" s="1263" t="s">
        <v>50</v>
      </c>
      <c r="D63" s="1263"/>
      <c r="E63" s="1264"/>
      <c r="F63" s="142">
        <v>5291</v>
      </c>
      <c r="G63" s="142">
        <v>4964</v>
      </c>
      <c r="H63" s="143">
        <v>4673</v>
      </c>
    </row>
    <row r="64" spans="2:8" ht="15" customHeight="1" x14ac:dyDescent="0.2"/>
  </sheetData>
  <sheetProtection algorithmName="SHA-512" hashValue="uGih+RuncGXtcc/xBimIJb0WrAhLVm2kdNtve6OxWZBDBWIkGwyzcblZbMK3R0sk82V9IB1QWLy+asBz6oqU0w==" saltValue="JZePbR8rnJzz6DgKSUiS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2"/>
  <cols>
    <col min="1" max="1" width="6.33203125" style="1273" customWidth="1"/>
    <col min="2" max="107" width="2.44140625" style="1273" customWidth="1"/>
    <col min="108" max="108" width="6.109375" style="1281" customWidth="1"/>
    <col min="109" max="109" width="5.88671875" style="1280" customWidth="1"/>
    <col min="110" max="110" width="19.109375" style="1273" hidden="1"/>
    <col min="111" max="115" width="12.6640625" style="1273" hidden="1"/>
    <col min="116" max="349" width="8.6640625" style="1273" hidden="1"/>
    <col min="350" max="355" width="14.88671875" style="1273" hidden="1"/>
    <col min="356" max="357" width="15.88671875" style="1273" hidden="1"/>
    <col min="358" max="363" width="16.109375" style="1273" hidden="1"/>
    <col min="364" max="364" width="6.109375" style="1273" hidden="1"/>
    <col min="365" max="365" width="3" style="1273" hidden="1"/>
    <col min="366" max="605" width="8.6640625" style="1273" hidden="1"/>
    <col min="606" max="611" width="14.88671875" style="1273" hidden="1"/>
    <col min="612" max="613" width="15.88671875" style="1273" hidden="1"/>
    <col min="614" max="619" width="16.109375" style="1273" hidden="1"/>
    <col min="620" max="620" width="6.109375" style="1273" hidden="1"/>
    <col min="621" max="621" width="3" style="1273" hidden="1"/>
    <col min="622" max="861" width="8.6640625" style="1273" hidden="1"/>
    <col min="862" max="867" width="14.88671875" style="1273" hidden="1"/>
    <col min="868" max="869" width="15.88671875" style="1273" hidden="1"/>
    <col min="870" max="875" width="16.109375" style="1273" hidden="1"/>
    <col min="876" max="876" width="6.109375" style="1273" hidden="1"/>
    <col min="877" max="877" width="3" style="1273" hidden="1"/>
    <col min="878" max="1117" width="8.6640625" style="1273" hidden="1"/>
    <col min="1118" max="1123" width="14.88671875" style="1273" hidden="1"/>
    <col min="1124" max="1125" width="15.88671875" style="1273" hidden="1"/>
    <col min="1126" max="1131" width="16.109375" style="1273" hidden="1"/>
    <col min="1132" max="1132" width="6.109375" style="1273" hidden="1"/>
    <col min="1133" max="1133" width="3" style="1273" hidden="1"/>
    <col min="1134" max="1373" width="8.6640625" style="1273" hidden="1"/>
    <col min="1374" max="1379" width="14.88671875" style="1273" hidden="1"/>
    <col min="1380" max="1381" width="15.88671875" style="1273" hidden="1"/>
    <col min="1382" max="1387" width="16.109375" style="1273" hidden="1"/>
    <col min="1388" max="1388" width="6.109375" style="1273" hidden="1"/>
    <col min="1389" max="1389" width="3" style="1273" hidden="1"/>
    <col min="1390" max="1629" width="8.6640625" style="1273" hidden="1"/>
    <col min="1630" max="1635" width="14.88671875" style="1273" hidden="1"/>
    <col min="1636" max="1637" width="15.88671875" style="1273" hidden="1"/>
    <col min="1638" max="1643" width="16.109375" style="1273" hidden="1"/>
    <col min="1644" max="1644" width="6.109375" style="1273" hidden="1"/>
    <col min="1645" max="1645" width="3" style="1273" hidden="1"/>
    <col min="1646" max="1885" width="8.6640625" style="1273" hidden="1"/>
    <col min="1886" max="1891" width="14.88671875" style="1273" hidden="1"/>
    <col min="1892" max="1893" width="15.88671875" style="1273" hidden="1"/>
    <col min="1894" max="1899" width="16.109375" style="1273" hidden="1"/>
    <col min="1900" max="1900" width="6.109375" style="1273" hidden="1"/>
    <col min="1901" max="1901" width="3" style="1273" hidden="1"/>
    <col min="1902" max="2141" width="8.6640625" style="1273" hidden="1"/>
    <col min="2142" max="2147" width="14.88671875" style="1273" hidden="1"/>
    <col min="2148" max="2149" width="15.88671875" style="1273" hidden="1"/>
    <col min="2150" max="2155" width="16.109375" style="1273" hidden="1"/>
    <col min="2156" max="2156" width="6.109375" style="1273" hidden="1"/>
    <col min="2157" max="2157" width="3" style="1273" hidden="1"/>
    <col min="2158" max="2397" width="8.6640625" style="1273" hidden="1"/>
    <col min="2398" max="2403" width="14.88671875" style="1273" hidden="1"/>
    <col min="2404" max="2405" width="15.88671875" style="1273" hidden="1"/>
    <col min="2406" max="2411" width="16.109375" style="1273" hidden="1"/>
    <col min="2412" max="2412" width="6.109375" style="1273" hidden="1"/>
    <col min="2413" max="2413" width="3" style="1273" hidden="1"/>
    <col min="2414" max="2653" width="8.6640625" style="1273" hidden="1"/>
    <col min="2654" max="2659" width="14.88671875" style="1273" hidden="1"/>
    <col min="2660" max="2661" width="15.88671875" style="1273" hidden="1"/>
    <col min="2662" max="2667" width="16.109375" style="1273" hidden="1"/>
    <col min="2668" max="2668" width="6.109375" style="1273" hidden="1"/>
    <col min="2669" max="2669" width="3" style="1273" hidden="1"/>
    <col min="2670" max="2909" width="8.6640625" style="1273" hidden="1"/>
    <col min="2910" max="2915" width="14.88671875" style="1273" hidden="1"/>
    <col min="2916" max="2917" width="15.88671875" style="1273" hidden="1"/>
    <col min="2918" max="2923" width="16.109375" style="1273" hidden="1"/>
    <col min="2924" max="2924" width="6.109375" style="1273" hidden="1"/>
    <col min="2925" max="2925" width="3" style="1273" hidden="1"/>
    <col min="2926" max="3165" width="8.6640625" style="1273" hidden="1"/>
    <col min="3166" max="3171" width="14.88671875" style="1273" hidden="1"/>
    <col min="3172" max="3173" width="15.88671875" style="1273" hidden="1"/>
    <col min="3174" max="3179" width="16.109375" style="1273" hidden="1"/>
    <col min="3180" max="3180" width="6.109375" style="1273" hidden="1"/>
    <col min="3181" max="3181" width="3" style="1273" hidden="1"/>
    <col min="3182" max="3421" width="8.6640625" style="1273" hidden="1"/>
    <col min="3422" max="3427" width="14.88671875" style="1273" hidden="1"/>
    <col min="3428" max="3429" width="15.88671875" style="1273" hidden="1"/>
    <col min="3430" max="3435" width="16.109375" style="1273" hidden="1"/>
    <col min="3436" max="3436" width="6.109375" style="1273" hidden="1"/>
    <col min="3437" max="3437" width="3" style="1273" hidden="1"/>
    <col min="3438" max="3677" width="8.6640625" style="1273" hidden="1"/>
    <col min="3678" max="3683" width="14.88671875" style="1273" hidden="1"/>
    <col min="3684" max="3685" width="15.88671875" style="1273" hidden="1"/>
    <col min="3686" max="3691" width="16.109375" style="1273" hidden="1"/>
    <col min="3692" max="3692" width="6.109375" style="1273" hidden="1"/>
    <col min="3693" max="3693" width="3" style="1273" hidden="1"/>
    <col min="3694" max="3933" width="8.6640625" style="1273" hidden="1"/>
    <col min="3934" max="3939" width="14.88671875" style="1273" hidden="1"/>
    <col min="3940" max="3941" width="15.88671875" style="1273" hidden="1"/>
    <col min="3942" max="3947" width="16.109375" style="1273" hidden="1"/>
    <col min="3948" max="3948" width="6.109375" style="1273" hidden="1"/>
    <col min="3949" max="3949" width="3" style="1273" hidden="1"/>
    <col min="3950" max="4189" width="8.6640625" style="1273" hidden="1"/>
    <col min="4190" max="4195" width="14.88671875" style="1273" hidden="1"/>
    <col min="4196" max="4197" width="15.88671875" style="1273" hidden="1"/>
    <col min="4198" max="4203" width="16.109375" style="1273" hidden="1"/>
    <col min="4204" max="4204" width="6.109375" style="1273" hidden="1"/>
    <col min="4205" max="4205" width="3" style="1273" hidden="1"/>
    <col min="4206" max="4445" width="8.6640625" style="1273" hidden="1"/>
    <col min="4446" max="4451" width="14.88671875" style="1273" hidden="1"/>
    <col min="4452" max="4453" width="15.88671875" style="1273" hidden="1"/>
    <col min="4454" max="4459" width="16.109375" style="1273" hidden="1"/>
    <col min="4460" max="4460" width="6.109375" style="1273" hidden="1"/>
    <col min="4461" max="4461" width="3" style="1273" hidden="1"/>
    <col min="4462" max="4701" width="8.6640625" style="1273" hidden="1"/>
    <col min="4702" max="4707" width="14.88671875" style="1273" hidden="1"/>
    <col min="4708" max="4709" width="15.88671875" style="1273" hidden="1"/>
    <col min="4710" max="4715" width="16.109375" style="1273" hidden="1"/>
    <col min="4716" max="4716" width="6.109375" style="1273" hidden="1"/>
    <col min="4717" max="4717" width="3" style="1273" hidden="1"/>
    <col min="4718" max="4957" width="8.6640625" style="1273" hidden="1"/>
    <col min="4958" max="4963" width="14.88671875" style="1273" hidden="1"/>
    <col min="4964" max="4965" width="15.88671875" style="1273" hidden="1"/>
    <col min="4966" max="4971" width="16.109375" style="1273" hidden="1"/>
    <col min="4972" max="4972" width="6.109375" style="1273" hidden="1"/>
    <col min="4973" max="4973" width="3" style="1273" hidden="1"/>
    <col min="4974" max="5213" width="8.6640625" style="1273" hidden="1"/>
    <col min="5214" max="5219" width="14.88671875" style="1273" hidden="1"/>
    <col min="5220" max="5221" width="15.88671875" style="1273" hidden="1"/>
    <col min="5222" max="5227" width="16.109375" style="1273" hidden="1"/>
    <col min="5228" max="5228" width="6.109375" style="1273" hidden="1"/>
    <col min="5229" max="5229" width="3" style="1273" hidden="1"/>
    <col min="5230" max="5469" width="8.6640625" style="1273" hidden="1"/>
    <col min="5470" max="5475" width="14.88671875" style="1273" hidden="1"/>
    <col min="5476" max="5477" width="15.88671875" style="1273" hidden="1"/>
    <col min="5478" max="5483" width="16.109375" style="1273" hidden="1"/>
    <col min="5484" max="5484" width="6.109375" style="1273" hidden="1"/>
    <col min="5485" max="5485" width="3" style="1273" hidden="1"/>
    <col min="5486" max="5725" width="8.6640625" style="1273" hidden="1"/>
    <col min="5726" max="5731" width="14.88671875" style="1273" hidden="1"/>
    <col min="5732" max="5733" width="15.88671875" style="1273" hidden="1"/>
    <col min="5734" max="5739" width="16.109375" style="1273" hidden="1"/>
    <col min="5740" max="5740" width="6.109375" style="1273" hidden="1"/>
    <col min="5741" max="5741" width="3" style="1273" hidden="1"/>
    <col min="5742" max="5981" width="8.6640625" style="1273" hidden="1"/>
    <col min="5982" max="5987" width="14.88671875" style="1273" hidden="1"/>
    <col min="5988" max="5989" width="15.88671875" style="1273" hidden="1"/>
    <col min="5990" max="5995" width="16.109375" style="1273" hidden="1"/>
    <col min="5996" max="5996" width="6.109375" style="1273" hidden="1"/>
    <col min="5997" max="5997" width="3" style="1273" hidden="1"/>
    <col min="5998" max="6237" width="8.6640625" style="1273" hidden="1"/>
    <col min="6238" max="6243" width="14.88671875" style="1273" hidden="1"/>
    <col min="6244" max="6245" width="15.88671875" style="1273" hidden="1"/>
    <col min="6246" max="6251" width="16.109375" style="1273" hidden="1"/>
    <col min="6252" max="6252" width="6.109375" style="1273" hidden="1"/>
    <col min="6253" max="6253" width="3" style="1273" hidden="1"/>
    <col min="6254" max="6493" width="8.6640625" style="1273" hidden="1"/>
    <col min="6494" max="6499" width="14.88671875" style="1273" hidden="1"/>
    <col min="6500" max="6501" width="15.88671875" style="1273" hidden="1"/>
    <col min="6502" max="6507" width="16.109375" style="1273" hidden="1"/>
    <col min="6508" max="6508" width="6.109375" style="1273" hidden="1"/>
    <col min="6509" max="6509" width="3" style="1273" hidden="1"/>
    <col min="6510" max="6749" width="8.6640625" style="1273" hidden="1"/>
    <col min="6750" max="6755" width="14.88671875" style="1273" hidden="1"/>
    <col min="6756" max="6757" width="15.88671875" style="1273" hidden="1"/>
    <col min="6758" max="6763" width="16.109375" style="1273" hidden="1"/>
    <col min="6764" max="6764" width="6.109375" style="1273" hidden="1"/>
    <col min="6765" max="6765" width="3" style="1273" hidden="1"/>
    <col min="6766" max="7005" width="8.6640625" style="1273" hidden="1"/>
    <col min="7006" max="7011" width="14.88671875" style="1273" hidden="1"/>
    <col min="7012" max="7013" width="15.88671875" style="1273" hidden="1"/>
    <col min="7014" max="7019" width="16.109375" style="1273" hidden="1"/>
    <col min="7020" max="7020" width="6.109375" style="1273" hidden="1"/>
    <col min="7021" max="7021" width="3" style="1273" hidden="1"/>
    <col min="7022" max="7261" width="8.6640625" style="1273" hidden="1"/>
    <col min="7262" max="7267" width="14.88671875" style="1273" hidden="1"/>
    <col min="7268" max="7269" width="15.88671875" style="1273" hidden="1"/>
    <col min="7270" max="7275" width="16.109375" style="1273" hidden="1"/>
    <col min="7276" max="7276" width="6.109375" style="1273" hidden="1"/>
    <col min="7277" max="7277" width="3" style="1273" hidden="1"/>
    <col min="7278" max="7517" width="8.6640625" style="1273" hidden="1"/>
    <col min="7518" max="7523" width="14.88671875" style="1273" hidden="1"/>
    <col min="7524" max="7525" width="15.88671875" style="1273" hidden="1"/>
    <col min="7526" max="7531" width="16.109375" style="1273" hidden="1"/>
    <col min="7532" max="7532" width="6.109375" style="1273" hidden="1"/>
    <col min="7533" max="7533" width="3" style="1273" hidden="1"/>
    <col min="7534" max="7773" width="8.6640625" style="1273" hidden="1"/>
    <col min="7774" max="7779" width="14.88671875" style="1273" hidden="1"/>
    <col min="7780" max="7781" width="15.88671875" style="1273" hidden="1"/>
    <col min="7782" max="7787" width="16.109375" style="1273" hidden="1"/>
    <col min="7788" max="7788" width="6.109375" style="1273" hidden="1"/>
    <col min="7789" max="7789" width="3" style="1273" hidden="1"/>
    <col min="7790" max="8029" width="8.6640625" style="1273" hidden="1"/>
    <col min="8030" max="8035" width="14.88671875" style="1273" hidden="1"/>
    <col min="8036" max="8037" width="15.88671875" style="1273" hidden="1"/>
    <col min="8038" max="8043" width="16.109375" style="1273" hidden="1"/>
    <col min="8044" max="8044" width="6.109375" style="1273" hidden="1"/>
    <col min="8045" max="8045" width="3" style="1273" hidden="1"/>
    <col min="8046" max="8285" width="8.6640625" style="1273" hidden="1"/>
    <col min="8286" max="8291" width="14.88671875" style="1273" hidden="1"/>
    <col min="8292" max="8293" width="15.88671875" style="1273" hidden="1"/>
    <col min="8294" max="8299" width="16.109375" style="1273" hidden="1"/>
    <col min="8300" max="8300" width="6.109375" style="1273" hidden="1"/>
    <col min="8301" max="8301" width="3" style="1273" hidden="1"/>
    <col min="8302" max="8541" width="8.6640625" style="1273" hidden="1"/>
    <col min="8542" max="8547" width="14.88671875" style="1273" hidden="1"/>
    <col min="8548" max="8549" width="15.88671875" style="1273" hidden="1"/>
    <col min="8550" max="8555" width="16.109375" style="1273" hidden="1"/>
    <col min="8556" max="8556" width="6.109375" style="1273" hidden="1"/>
    <col min="8557" max="8557" width="3" style="1273" hidden="1"/>
    <col min="8558" max="8797" width="8.6640625" style="1273" hidden="1"/>
    <col min="8798" max="8803" width="14.88671875" style="1273" hidden="1"/>
    <col min="8804" max="8805" width="15.88671875" style="1273" hidden="1"/>
    <col min="8806" max="8811" width="16.109375" style="1273" hidden="1"/>
    <col min="8812" max="8812" width="6.109375" style="1273" hidden="1"/>
    <col min="8813" max="8813" width="3" style="1273" hidden="1"/>
    <col min="8814" max="9053" width="8.6640625" style="1273" hidden="1"/>
    <col min="9054" max="9059" width="14.88671875" style="1273" hidden="1"/>
    <col min="9060" max="9061" width="15.88671875" style="1273" hidden="1"/>
    <col min="9062" max="9067" width="16.109375" style="1273" hidden="1"/>
    <col min="9068" max="9068" width="6.109375" style="1273" hidden="1"/>
    <col min="9069" max="9069" width="3" style="1273" hidden="1"/>
    <col min="9070" max="9309" width="8.6640625" style="1273" hidden="1"/>
    <col min="9310" max="9315" width="14.88671875" style="1273" hidden="1"/>
    <col min="9316" max="9317" width="15.88671875" style="1273" hidden="1"/>
    <col min="9318" max="9323" width="16.109375" style="1273" hidden="1"/>
    <col min="9324" max="9324" width="6.109375" style="1273" hidden="1"/>
    <col min="9325" max="9325" width="3" style="1273" hidden="1"/>
    <col min="9326" max="9565" width="8.6640625" style="1273" hidden="1"/>
    <col min="9566" max="9571" width="14.88671875" style="1273" hidden="1"/>
    <col min="9572" max="9573" width="15.88671875" style="1273" hidden="1"/>
    <col min="9574" max="9579" width="16.109375" style="1273" hidden="1"/>
    <col min="9580" max="9580" width="6.109375" style="1273" hidden="1"/>
    <col min="9581" max="9581" width="3" style="1273" hidden="1"/>
    <col min="9582" max="9821" width="8.6640625" style="1273" hidden="1"/>
    <col min="9822" max="9827" width="14.88671875" style="1273" hidden="1"/>
    <col min="9828" max="9829" width="15.88671875" style="1273" hidden="1"/>
    <col min="9830" max="9835" width="16.109375" style="1273" hidden="1"/>
    <col min="9836" max="9836" width="6.109375" style="1273" hidden="1"/>
    <col min="9837" max="9837" width="3" style="1273" hidden="1"/>
    <col min="9838" max="10077" width="8.6640625" style="1273" hidden="1"/>
    <col min="10078" max="10083" width="14.88671875" style="1273" hidden="1"/>
    <col min="10084" max="10085" width="15.88671875" style="1273" hidden="1"/>
    <col min="10086" max="10091" width="16.109375" style="1273" hidden="1"/>
    <col min="10092" max="10092" width="6.109375" style="1273" hidden="1"/>
    <col min="10093" max="10093" width="3" style="1273" hidden="1"/>
    <col min="10094" max="10333" width="8.6640625" style="1273" hidden="1"/>
    <col min="10334" max="10339" width="14.88671875" style="1273" hidden="1"/>
    <col min="10340" max="10341" width="15.88671875" style="1273" hidden="1"/>
    <col min="10342" max="10347" width="16.109375" style="1273" hidden="1"/>
    <col min="10348" max="10348" width="6.109375" style="1273" hidden="1"/>
    <col min="10349" max="10349" width="3" style="1273" hidden="1"/>
    <col min="10350" max="10589" width="8.6640625" style="1273" hidden="1"/>
    <col min="10590" max="10595" width="14.88671875" style="1273" hidden="1"/>
    <col min="10596" max="10597" width="15.88671875" style="1273" hidden="1"/>
    <col min="10598" max="10603" width="16.109375" style="1273" hidden="1"/>
    <col min="10604" max="10604" width="6.109375" style="1273" hidden="1"/>
    <col min="10605" max="10605" width="3" style="1273" hidden="1"/>
    <col min="10606" max="10845" width="8.6640625" style="1273" hidden="1"/>
    <col min="10846" max="10851" width="14.88671875" style="1273" hidden="1"/>
    <col min="10852" max="10853" width="15.88671875" style="1273" hidden="1"/>
    <col min="10854" max="10859" width="16.109375" style="1273" hidden="1"/>
    <col min="10860" max="10860" width="6.109375" style="1273" hidden="1"/>
    <col min="10861" max="10861" width="3" style="1273" hidden="1"/>
    <col min="10862" max="11101" width="8.6640625" style="1273" hidden="1"/>
    <col min="11102" max="11107" width="14.88671875" style="1273" hidden="1"/>
    <col min="11108" max="11109" width="15.88671875" style="1273" hidden="1"/>
    <col min="11110" max="11115" width="16.109375" style="1273" hidden="1"/>
    <col min="11116" max="11116" width="6.109375" style="1273" hidden="1"/>
    <col min="11117" max="11117" width="3" style="1273" hidden="1"/>
    <col min="11118" max="11357" width="8.6640625" style="1273" hidden="1"/>
    <col min="11358" max="11363" width="14.88671875" style="1273" hidden="1"/>
    <col min="11364" max="11365" width="15.88671875" style="1273" hidden="1"/>
    <col min="11366" max="11371" width="16.109375" style="1273" hidden="1"/>
    <col min="11372" max="11372" width="6.109375" style="1273" hidden="1"/>
    <col min="11373" max="11373" width="3" style="1273" hidden="1"/>
    <col min="11374" max="11613" width="8.6640625" style="1273" hidden="1"/>
    <col min="11614" max="11619" width="14.88671875" style="1273" hidden="1"/>
    <col min="11620" max="11621" width="15.88671875" style="1273" hidden="1"/>
    <col min="11622" max="11627" width="16.109375" style="1273" hidden="1"/>
    <col min="11628" max="11628" width="6.109375" style="1273" hidden="1"/>
    <col min="11629" max="11629" width="3" style="1273" hidden="1"/>
    <col min="11630" max="11869" width="8.6640625" style="1273" hidden="1"/>
    <col min="11870" max="11875" width="14.88671875" style="1273" hidden="1"/>
    <col min="11876" max="11877" width="15.88671875" style="1273" hidden="1"/>
    <col min="11878" max="11883" width="16.109375" style="1273" hidden="1"/>
    <col min="11884" max="11884" width="6.109375" style="1273" hidden="1"/>
    <col min="11885" max="11885" width="3" style="1273" hidden="1"/>
    <col min="11886" max="12125" width="8.6640625" style="1273" hidden="1"/>
    <col min="12126" max="12131" width="14.88671875" style="1273" hidden="1"/>
    <col min="12132" max="12133" width="15.88671875" style="1273" hidden="1"/>
    <col min="12134" max="12139" width="16.109375" style="1273" hidden="1"/>
    <col min="12140" max="12140" width="6.109375" style="1273" hidden="1"/>
    <col min="12141" max="12141" width="3" style="1273" hidden="1"/>
    <col min="12142" max="12381" width="8.6640625" style="1273" hidden="1"/>
    <col min="12382" max="12387" width="14.88671875" style="1273" hidden="1"/>
    <col min="12388" max="12389" width="15.88671875" style="1273" hidden="1"/>
    <col min="12390" max="12395" width="16.109375" style="1273" hidden="1"/>
    <col min="12396" max="12396" width="6.109375" style="1273" hidden="1"/>
    <col min="12397" max="12397" width="3" style="1273" hidden="1"/>
    <col min="12398" max="12637" width="8.6640625" style="1273" hidden="1"/>
    <col min="12638" max="12643" width="14.88671875" style="1273" hidden="1"/>
    <col min="12644" max="12645" width="15.88671875" style="1273" hidden="1"/>
    <col min="12646" max="12651" width="16.109375" style="1273" hidden="1"/>
    <col min="12652" max="12652" width="6.109375" style="1273" hidden="1"/>
    <col min="12653" max="12653" width="3" style="1273" hidden="1"/>
    <col min="12654" max="12893" width="8.6640625" style="1273" hidden="1"/>
    <col min="12894" max="12899" width="14.88671875" style="1273" hidden="1"/>
    <col min="12900" max="12901" width="15.88671875" style="1273" hidden="1"/>
    <col min="12902" max="12907" width="16.109375" style="1273" hidden="1"/>
    <col min="12908" max="12908" width="6.109375" style="1273" hidden="1"/>
    <col min="12909" max="12909" width="3" style="1273" hidden="1"/>
    <col min="12910" max="13149" width="8.6640625" style="1273" hidden="1"/>
    <col min="13150" max="13155" width="14.88671875" style="1273" hidden="1"/>
    <col min="13156" max="13157" width="15.88671875" style="1273" hidden="1"/>
    <col min="13158" max="13163" width="16.109375" style="1273" hidden="1"/>
    <col min="13164" max="13164" width="6.109375" style="1273" hidden="1"/>
    <col min="13165" max="13165" width="3" style="1273" hidden="1"/>
    <col min="13166" max="13405" width="8.6640625" style="1273" hidden="1"/>
    <col min="13406" max="13411" width="14.88671875" style="1273" hidden="1"/>
    <col min="13412" max="13413" width="15.88671875" style="1273" hidden="1"/>
    <col min="13414" max="13419" width="16.109375" style="1273" hidden="1"/>
    <col min="13420" max="13420" width="6.109375" style="1273" hidden="1"/>
    <col min="13421" max="13421" width="3" style="1273" hidden="1"/>
    <col min="13422" max="13661" width="8.6640625" style="1273" hidden="1"/>
    <col min="13662" max="13667" width="14.88671875" style="1273" hidden="1"/>
    <col min="13668" max="13669" width="15.88671875" style="1273" hidden="1"/>
    <col min="13670" max="13675" width="16.109375" style="1273" hidden="1"/>
    <col min="13676" max="13676" width="6.109375" style="1273" hidden="1"/>
    <col min="13677" max="13677" width="3" style="1273" hidden="1"/>
    <col min="13678" max="13917" width="8.6640625" style="1273" hidden="1"/>
    <col min="13918" max="13923" width="14.88671875" style="1273" hidden="1"/>
    <col min="13924" max="13925" width="15.88671875" style="1273" hidden="1"/>
    <col min="13926" max="13931" width="16.109375" style="1273" hidden="1"/>
    <col min="13932" max="13932" width="6.109375" style="1273" hidden="1"/>
    <col min="13933" max="13933" width="3" style="1273" hidden="1"/>
    <col min="13934" max="14173" width="8.6640625" style="1273" hidden="1"/>
    <col min="14174" max="14179" width="14.88671875" style="1273" hidden="1"/>
    <col min="14180" max="14181" width="15.88671875" style="1273" hidden="1"/>
    <col min="14182" max="14187" width="16.109375" style="1273" hidden="1"/>
    <col min="14188" max="14188" width="6.109375" style="1273" hidden="1"/>
    <col min="14189" max="14189" width="3" style="1273" hidden="1"/>
    <col min="14190" max="14429" width="8.6640625" style="1273" hidden="1"/>
    <col min="14430" max="14435" width="14.88671875" style="1273" hidden="1"/>
    <col min="14436" max="14437" width="15.88671875" style="1273" hidden="1"/>
    <col min="14438" max="14443" width="16.109375" style="1273" hidden="1"/>
    <col min="14444" max="14444" width="6.109375" style="1273" hidden="1"/>
    <col min="14445" max="14445" width="3" style="1273" hidden="1"/>
    <col min="14446" max="14685" width="8.6640625" style="1273" hidden="1"/>
    <col min="14686" max="14691" width="14.88671875" style="1273" hidden="1"/>
    <col min="14692" max="14693" width="15.88671875" style="1273" hidden="1"/>
    <col min="14694" max="14699" width="16.109375" style="1273" hidden="1"/>
    <col min="14700" max="14700" width="6.109375" style="1273" hidden="1"/>
    <col min="14701" max="14701" width="3" style="1273" hidden="1"/>
    <col min="14702" max="14941" width="8.6640625" style="1273" hidden="1"/>
    <col min="14942" max="14947" width="14.88671875" style="1273" hidden="1"/>
    <col min="14948" max="14949" width="15.88671875" style="1273" hidden="1"/>
    <col min="14950" max="14955" width="16.109375" style="1273" hidden="1"/>
    <col min="14956" max="14956" width="6.109375" style="1273" hidden="1"/>
    <col min="14957" max="14957" width="3" style="1273" hidden="1"/>
    <col min="14958" max="15197" width="8.6640625" style="1273" hidden="1"/>
    <col min="15198" max="15203" width="14.88671875" style="1273" hidden="1"/>
    <col min="15204" max="15205" width="15.88671875" style="1273" hidden="1"/>
    <col min="15206" max="15211" width="16.109375" style="1273" hidden="1"/>
    <col min="15212" max="15212" width="6.109375" style="1273" hidden="1"/>
    <col min="15213" max="15213" width="3" style="1273" hidden="1"/>
    <col min="15214" max="15453" width="8.6640625" style="1273" hidden="1"/>
    <col min="15454" max="15459" width="14.88671875" style="1273" hidden="1"/>
    <col min="15460" max="15461" width="15.88671875" style="1273" hidden="1"/>
    <col min="15462" max="15467" width="16.109375" style="1273" hidden="1"/>
    <col min="15468" max="15468" width="6.109375" style="1273" hidden="1"/>
    <col min="15469" max="15469" width="3" style="1273" hidden="1"/>
    <col min="15470" max="15709" width="8.6640625" style="1273" hidden="1"/>
    <col min="15710" max="15715" width="14.88671875" style="1273" hidden="1"/>
    <col min="15716" max="15717" width="15.88671875" style="1273" hidden="1"/>
    <col min="15718" max="15723" width="16.109375" style="1273" hidden="1"/>
    <col min="15724" max="15724" width="6.109375" style="1273" hidden="1"/>
    <col min="15725" max="15725" width="3" style="1273" hidden="1"/>
    <col min="15726" max="15965" width="8.6640625" style="1273" hidden="1"/>
    <col min="15966" max="15971" width="14.88671875" style="1273" hidden="1"/>
    <col min="15972" max="15973" width="15.88671875" style="1273" hidden="1"/>
    <col min="15974" max="15979" width="16.109375" style="1273" hidden="1"/>
    <col min="15980" max="15980" width="6.109375" style="1273" hidden="1"/>
    <col min="15981" max="15981" width="3" style="1273" hidden="1"/>
    <col min="15982" max="16221" width="8.6640625" style="1273" hidden="1"/>
    <col min="16222" max="16227" width="14.88671875" style="1273" hidden="1"/>
    <col min="16228" max="16229" width="15.88671875" style="1273" hidden="1"/>
    <col min="16230" max="16235" width="16.109375" style="1273" hidden="1"/>
    <col min="16236" max="16236" width="6.109375" style="1273" hidden="1"/>
    <col min="16237" max="16237" width="3" style="1273" hidden="1"/>
    <col min="16238" max="16384" width="8.6640625" style="1273" hidden="1"/>
  </cols>
  <sheetData>
    <row r="1" spans="1:143" ht="42.75" customHeight="1" x14ac:dyDescent="0.2">
      <c r="A1" s="1271"/>
      <c r="B1" s="1272"/>
      <c r="DD1" s="1273"/>
      <c r="DE1" s="1273"/>
    </row>
    <row r="2" spans="1:143" ht="25.5" customHeight="1" x14ac:dyDescent="0.2">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2">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ht="13.2" x14ac:dyDescent="0.2">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614</v>
      </c>
    </row>
    <row r="11" spans="1:143" s="291" customFormat="1" ht="13.2" x14ac:dyDescent="0.2">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614</v>
      </c>
    </row>
    <row r="13" spans="1:143" s="291" customFormat="1" ht="13.2" x14ac:dyDescent="0.2">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1273"/>
      <c r="DE19" s="1273"/>
    </row>
    <row r="20" spans="1:351" ht="13.2" x14ac:dyDescent="0.2">
      <c r="DD20" s="1273"/>
      <c r="DE20" s="1273"/>
    </row>
    <row r="21" spans="1:351" ht="16.2" x14ac:dyDescent="0.2">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6.2" x14ac:dyDescent="0.2">
      <c r="B22" s="1280"/>
      <c r="MM22" s="1279"/>
    </row>
    <row r="23" spans="1:351" ht="13.2" x14ac:dyDescent="0.2">
      <c r="B23" s="1280"/>
    </row>
    <row r="24" spans="1:351" ht="13.2" x14ac:dyDescent="0.2">
      <c r="B24" s="1280"/>
    </row>
    <row r="25" spans="1:351" ht="13.2" x14ac:dyDescent="0.2">
      <c r="B25" s="1280"/>
    </row>
    <row r="26" spans="1:351" ht="13.2" x14ac:dyDescent="0.2">
      <c r="B26" s="1280"/>
    </row>
    <row r="27" spans="1:351" ht="13.2" x14ac:dyDescent="0.2">
      <c r="B27" s="1280"/>
    </row>
    <row r="28" spans="1:351" ht="13.2" x14ac:dyDescent="0.2">
      <c r="B28" s="1280"/>
    </row>
    <row r="29" spans="1:351" ht="13.2" x14ac:dyDescent="0.2">
      <c r="B29" s="1280"/>
    </row>
    <row r="30" spans="1:351" ht="13.2" x14ac:dyDescent="0.2">
      <c r="B30" s="1280"/>
    </row>
    <row r="31" spans="1:351" ht="13.2" x14ac:dyDescent="0.2">
      <c r="B31" s="1280"/>
    </row>
    <row r="32" spans="1:351" ht="13.2" x14ac:dyDescent="0.2">
      <c r="B32" s="1280"/>
    </row>
    <row r="33" spans="2:109" ht="13.2" x14ac:dyDescent="0.2">
      <c r="B33" s="1280"/>
    </row>
    <row r="34" spans="2:109" ht="13.2" x14ac:dyDescent="0.2">
      <c r="B34" s="1280"/>
    </row>
    <row r="35" spans="2:109" ht="13.2" x14ac:dyDescent="0.2">
      <c r="B35" s="1280"/>
    </row>
    <row r="36" spans="2:109" ht="13.2" x14ac:dyDescent="0.2">
      <c r="B36" s="1280"/>
    </row>
    <row r="37" spans="2:109" ht="13.2" x14ac:dyDescent="0.2">
      <c r="B37" s="1280"/>
    </row>
    <row r="38" spans="2:109" ht="13.2" x14ac:dyDescent="0.2">
      <c r="B38" s="1280"/>
    </row>
    <row r="39" spans="2:109" ht="13.2" x14ac:dyDescent="0.2">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ht="13.2" x14ac:dyDescent="0.2">
      <c r="B40" s="1285"/>
      <c r="DD40" s="1285"/>
      <c r="DE40" s="1273"/>
    </row>
    <row r="41" spans="2:109" ht="16.2" x14ac:dyDescent="0.2">
      <c r="B41" s="1286" t="s">
        <v>615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ht="13.2" x14ac:dyDescent="0.2">
      <c r="B42" s="1280"/>
      <c r="G42" s="1287"/>
      <c r="I42" s="1288"/>
      <c r="J42" s="1288"/>
      <c r="K42" s="1288"/>
      <c r="AM42" s="1287"/>
      <c r="AN42" s="1287" t="s">
        <v>616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2">
      <c r="B43" s="1280"/>
      <c r="AN43" s="1289" t="s">
        <v>624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ht="13.2" x14ac:dyDescent="0.2">
      <c r="B49" s="1280"/>
      <c r="AN49" s="1273" t="s">
        <v>617</v>
      </c>
    </row>
    <row r="50" spans="1:109" ht="13.2" x14ac:dyDescent="0.2">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570</v>
      </c>
      <c r="BQ50" s="1305"/>
      <c r="BR50" s="1305"/>
      <c r="BS50" s="1305"/>
      <c r="BT50" s="1305"/>
      <c r="BU50" s="1305"/>
      <c r="BV50" s="1305"/>
      <c r="BW50" s="1305"/>
      <c r="BX50" s="1305" t="s">
        <v>571</v>
      </c>
      <c r="BY50" s="1305"/>
      <c r="BZ50" s="1305"/>
      <c r="CA50" s="1305"/>
      <c r="CB50" s="1305"/>
      <c r="CC50" s="1305"/>
      <c r="CD50" s="1305"/>
      <c r="CE50" s="1305"/>
      <c r="CF50" s="1305" t="s">
        <v>572</v>
      </c>
      <c r="CG50" s="1305"/>
      <c r="CH50" s="1305"/>
      <c r="CI50" s="1305"/>
      <c r="CJ50" s="1305"/>
      <c r="CK50" s="1305"/>
      <c r="CL50" s="1305"/>
      <c r="CM50" s="1305"/>
      <c r="CN50" s="1305" t="s">
        <v>573</v>
      </c>
      <c r="CO50" s="1305"/>
      <c r="CP50" s="1305"/>
      <c r="CQ50" s="1305"/>
      <c r="CR50" s="1305"/>
      <c r="CS50" s="1305"/>
      <c r="CT50" s="1305"/>
      <c r="CU50" s="1305"/>
      <c r="CV50" s="1305" t="s">
        <v>574</v>
      </c>
      <c r="CW50" s="1305"/>
      <c r="CX50" s="1305"/>
      <c r="CY50" s="1305"/>
      <c r="CZ50" s="1305"/>
      <c r="DA50" s="1305"/>
      <c r="DB50" s="1305"/>
      <c r="DC50" s="1305"/>
    </row>
    <row r="51" spans="1:109" ht="13.5" customHeight="1" x14ac:dyDescent="0.2">
      <c r="B51" s="1280"/>
      <c r="G51" s="1306"/>
      <c r="H51" s="1306"/>
      <c r="I51" s="1307"/>
      <c r="J51" s="1307"/>
      <c r="K51" s="1308"/>
      <c r="L51" s="1308"/>
      <c r="M51" s="1308"/>
      <c r="N51" s="1308"/>
      <c r="AM51" s="1298"/>
      <c r="AN51" s="1309" t="s">
        <v>618</v>
      </c>
      <c r="AO51" s="1309"/>
      <c r="AP51" s="1309"/>
      <c r="AQ51" s="1309"/>
      <c r="AR51" s="1309"/>
      <c r="AS51" s="1309"/>
      <c r="AT51" s="1309"/>
      <c r="AU51" s="1309"/>
      <c r="AV51" s="1309"/>
      <c r="AW51" s="1309"/>
      <c r="AX51" s="1309"/>
      <c r="AY51" s="1309"/>
      <c r="AZ51" s="1309"/>
      <c r="BA51" s="1309"/>
      <c r="BB51" s="1309" t="s">
        <v>619</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79.400000000000006</v>
      </c>
      <c r="BY51" s="1311"/>
      <c r="BZ51" s="1311"/>
      <c r="CA51" s="1311"/>
      <c r="CB51" s="1311"/>
      <c r="CC51" s="1311"/>
      <c r="CD51" s="1311"/>
      <c r="CE51" s="1311"/>
      <c r="CF51" s="1311">
        <v>70.3</v>
      </c>
      <c r="CG51" s="1311"/>
      <c r="CH51" s="1311"/>
      <c r="CI51" s="1311"/>
      <c r="CJ51" s="1311"/>
      <c r="CK51" s="1311"/>
      <c r="CL51" s="1311"/>
      <c r="CM51" s="1311"/>
      <c r="CN51" s="1311">
        <v>72.599999999999994</v>
      </c>
      <c r="CO51" s="1311"/>
      <c r="CP51" s="1311"/>
      <c r="CQ51" s="1311"/>
      <c r="CR51" s="1311"/>
      <c r="CS51" s="1311"/>
      <c r="CT51" s="1311"/>
      <c r="CU51" s="1311"/>
      <c r="CV51" s="1311">
        <v>72.3</v>
      </c>
      <c r="CW51" s="1311"/>
      <c r="CX51" s="1311"/>
      <c r="CY51" s="1311"/>
      <c r="CZ51" s="1311"/>
      <c r="DA51" s="1311"/>
      <c r="DB51" s="1311"/>
      <c r="DC51" s="1311"/>
    </row>
    <row r="52" spans="1:109" ht="13.2" x14ac:dyDescent="0.2">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620</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65.400000000000006</v>
      </c>
      <c r="BY53" s="1311"/>
      <c r="BZ53" s="1311"/>
      <c r="CA53" s="1311"/>
      <c r="CB53" s="1311"/>
      <c r="CC53" s="1311"/>
      <c r="CD53" s="1311"/>
      <c r="CE53" s="1311"/>
      <c r="CF53" s="1311">
        <v>65.400000000000006</v>
      </c>
      <c r="CG53" s="1311"/>
      <c r="CH53" s="1311"/>
      <c r="CI53" s="1311"/>
      <c r="CJ53" s="1311"/>
      <c r="CK53" s="1311"/>
      <c r="CL53" s="1311"/>
      <c r="CM53" s="1311"/>
      <c r="CN53" s="1311">
        <v>65.8</v>
      </c>
      <c r="CO53" s="1311"/>
      <c r="CP53" s="1311"/>
      <c r="CQ53" s="1311"/>
      <c r="CR53" s="1311"/>
      <c r="CS53" s="1311"/>
      <c r="CT53" s="1311"/>
      <c r="CU53" s="1311"/>
      <c r="CV53" s="1311">
        <v>63.8</v>
      </c>
      <c r="CW53" s="1311"/>
      <c r="CX53" s="1311"/>
      <c r="CY53" s="1311"/>
      <c r="CZ53" s="1311"/>
      <c r="DA53" s="1311"/>
      <c r="DB53" s="1311"/>
      <c r="DC53" s="1311"/>
    </row>
    <row r="54" spans="1:109" ht="13.2" x14ac:dyDescent="0.2">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1288"/>
      <c r="B55" s="1280"/>
      <c r="G55" s="1299"/>
      <c r="H55" s="1299"/>
      <c r="I55" s="1299"/>
      <c r="J55" s="1299"/>
      <c r="K55" s="1308"/>
      <c r="L55" s="1308"/>
      <c r="M55" s="1308"/>
      <c r="N55" s="1308"/>
      <c r="AN55" s="1305" t="s">
        <v>621</v>
      </c>
      <c r="AO55" s="1305"/>
      <c r="AP55" s="1305"/>
      <c r="AQ55" s="1305"/>
      <c r="AR55" s="1305"/>
      <c r="AS55" s="1305"/>
      <c r="AT55" s="1305"/>
      <c r="AU55" s="1305"/>
      <c r="AV55" s="1305"/>
      <c r="AW55" s="1305"/>
      <c r="AX55" s="1305"/>
      <c r="AY55" s="1305"/>
      <c r="AZ55" s="1305"/>
      <c r="BA55" s="1305"/>
      <c r="BB55" s="1309" t="s">
        <v>619</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15.5</v>
      </c>
      <c r="BY55" s="1311"/>
      <c r="BZ55" s="1311"/>
      <c r="CA55" s="1311"/>
      <c r="CB55" s="1311"/>
      <c r="CC55" s="1311"/>
      <c r="CD55" s="1311"/>
      <c r="CE55" s="1311"/>
      <c r="CF55" s="1311">
        <v>14</v>
      </c>
      <c r="CG55" s="1311"/>
      <c r="CH55" s="1311"/>
      <c r="CI55" s="1311"/>
      <c r="CJ55" s="1311"/>
      <c r="CK55" s="1311"/>
      <c r="CL55" s="1311"/>
      <c r="CM55" s="1311"/>
      <c r="CN55" s="1311">
        <v>11.4</v>
      </c>
      <c r="CO55" s="1311"/>
      <c r="CP55" s="1311"/>
      <c r="CQ55" s="1311"/>
      <c r="CR55" s="1311"/>
      <c r="CS55" s="1311"/>
      <c r="CT55" s="1311"/>
      <c r="CU55" s="1311"/>
      <c r="CV55" s="1311">
        <v>10.4</v>
      </c>
      <c r="CW55" s="1311"/>
      <c r="CX55" s="1311"/>
      <c r="CY55" s="1311"/>
      <c r="CZ55" s="1311"/>
      <c r="DA55" s="1311"/>
      <c r="DB55" s="1311"/>
      <c r="DC55" s="1311"/>
    </row>
    <row r="56" spans="1:109" ht="13.2" x14ac:dyDescent="0.2">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ht="13.2" x14ac:dyDescent="0.2">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620</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57.7</v>
      </c>
      <c r="BY57" s="1311"/>
      <c r="BZ57" s="1311"/>
      <c r="CA57" s="1311"/>
      <c r="CB57" s="1311"/>
      <c r="CC57" s="1311"/>
      <c r="CD57" s="1311"/>
      <c r="CE57" s="1311"/>
      <c r="CF57" s="1311">
        <v>57.8</v>
      </c>
      <c r="CG57" s="1311"/>
      <c r="CH57" s="1311"/>
      <c r="CI57" s="1311"/>
      <c r="CJ57" s="1311"/>
      <c r="CK57" s="1311"/>
      <c r="CL57" s="1311"/>
      <c r="CM57" s="1311"/>
      <c r="CN57" s="1311">
        <v>59.5</v>
      </c>
      <c r="CO57" s="1311"/>
      <c r="CP57" s="1311"/>
      <c r="CQ57" s="1311"/>
      <c r="CR57" s="1311"/>
      <c r="CS57" s="1311"/>
      <c r="CT57" s="1311"/>
      <c r="CU57" s="1311"/>
      <c r="CV57" s="1311">
        <v>60.4</v>
      </c>
      <c r="CW57" s="1311"/>
      <c r="CX57" s="1311"/>
      <c r="CY57" s="1311"/>
      <c r="CZ57" s="1311"/>
      <c r="DA57" s="1311"/>
      <c r="DB57" s="1311"/>
      <c r="DC57" s="1311"/>
      <c r="DD57" s="1314"/>
      <c r="DE57" s="1312"/>
    </row>
    <row r="58" spans="1:109" s="1288" customFormat="1" ht="13.2" x14ac:dyDescent="0.2">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ht="13.2" x14ac:dyDescent="0.2">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ht="13.2" x14ac:dyDescent="0.2">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ht="13.2" x14ac:dyDescent="0.2">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ht="13.2" x14ac:dyDescent="0.2">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6.2" x14ac:dyDescent="0.2">
      <c r="B63" s="1320" t="s">
        <v>622</v>
      </c>
    </row>
    <row r="64" spans="1:109" ht="13.2" x14ac:dyDescent="0.2">
      <c r="B64" s="1280"/>
      <c r="G64" s="1287"/>
      <c r="I64" s="1321"/>
      <c r="J64" s="1321"/>
      <c r="K64" s="1321"/>
      <c r="L64" s="1321"/>
      <c r="M64" s="1321"/>
      <c r="N64" s="1322"/>
      <c r="AM64" s="1287"/>
      <c r="AN64" s="1287" t="s">
        <v>616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ht="13.2" x14ac:dyDescent="0.2">
      <c r="B65" s="1280"/>
      <c r="AN65" s="1289" t="s">
        <v>625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ht="13.2" x14ac:dyDescent="0.2">
      <c r="B71" s="1280"/>
      <c r="G71" s="1326"/>
      <c r="I71" s="1327"/>
      <c r="J71" s="1324"/>
      <c r="K71" s="1324"/>
      <c r="L71" s="1325"/>
      <c r="M71" s="1324"/>
      <c r="N71" s="1325"/>
      <c r="AM71" s="1326"/>
      <c r="AN71" s="1273" t="s">
        <v>617</v>
      </c>
    </row>
    <row r="72" spans="2:107" ht="13.2" x14ac:dyDescent="0.2">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570</v>
      </c>
      <c r="BQ72" s="1305"/>
      <c r="BR72" s="1305"/>
      <c r="BS72" s="1305"/>
      <c r="BT72" s="1305"/>
      <c r="BU72" s="1305"/>
      <c r="BV72" s="1305"/>
      <c r="BW72" s="1305"/>
      <c r="BX72" s="1305" t="s">
        <v>571</v>
      </c>
      <c r="BY72" s="1305"/>
      <c r="BZ72" s="1305"/>
      <c r="CA72" s="1305"/>
      <c r="CB72" s="1305"/>
      <c r="CC72" s="1305"/>
      <c r="CD72" s="1305"/>
      <c r="CE72" s="1305"/>
      <c r="CF72" s="1305" t="s">
        <v>572</v>
      </c>
      <c r="CG72" s="1305"/>
      <c r="CH72" s="1305"/>
      <c r="CI72" s="1305"/>
      <c r="CJ72" s="1305"/>
      <c r="CK72" s="1305"/>
      <c r="CL72" s="1305"/>
      <c r="CM72" s="1305"/>
      <c r="CN72" s="1305" t="s">
        <v>573</v>
      </c>
      <c r="CO72" s="1305"/>
      <c r="CP72" s="1305"/>
      <c r="CQ72" s="1305"/>
      <c r="CR72" s="1305"/>
      <c r="CS72" s="1305"/>
      <c r="CT72" s="1305"/>
      <c r="CU72" s="1305"/>
      <c r="CV72" s="1305" t="s">
        <v>574</v>
      </c>
      <c r="CW72" s="1305"/>
      <c r="CX72" s="1305"/>
      <c r="CY72" s="1305"/>
      <c r="CZ72" s="1305"/>
      <c r="DA72" s="1305"/>
      <c r="DB72" s="1305"/>
      <c r="DC72" s="1305"/>
    </row>
    <row r="73" spans="2:107" ht="13.2" x14ac:dyDescent="0.2">
      <c r="B73" s="1280"/>
      <c r="G73" s="1306"/>
      <c r="H73" s="1306"/>
      <c r="I73" s="1306"/>
      <c r="J73" s="1306"/>
      <c r="K73" s="1328"/>
      <c r="L73" s="1328"/>
      <c r="M73" s="1328"/>
      <c r="N73" s="1328"/>
      <c r="AM73" s="1298"/>
      <c r="AN73" s="1309" t="s">
        <v>618</v>
      </c>
      <c r="AO73" s="1309"/>
      <c r="AP73" s="1309"/>
      <c r="AQ73" s="1309"/>
      <c r="AR73" s="1309"/>
      <c r="AS73" s="1309"/>
      <c r="AT73" s="1309"/>
      <c r="AU73" s="1309"/>
      <c r="AV73" s="1309"/>
      <c r="AW73" s="1309"/>
      <c r="AX73" s="1309"/>
      <c r="AY73" s="1309"/>
      <c r="AZ73" s="1309"/>
      <c r="BA73" s="1309"/>
      <c r="BB73" s="1309" t="s">
        <v>619</v>
      </c>
      <c r="BC73" s="1309"/>
      <c r="BD73" s="1309"/>
      <c r="BE73" s="1309"/>
      <c r="BF73" s="1309"/>
      <c r="BG73" s="1309"/>
      <c r="BH73" s="1309"/>
      <c r="BI73" s="1309"/>
      <c r="BJ73" s="1309"/>
      <c r="BK73" s="1309"/>
      <c r="BL73" s="1309"/>
      <c r="BM73" s="1309"/>
      <c r="BN73" s="1309"/>
      <c r="BO73" s="1309"/>
      <c r="BP73" s="1311">
        <v>82.8</v>
      </c>
      <c r="BQ73" s="1311"/>
      <c r="BR73" s="1311"/>
      <c r="BS73" s="1311"/>
      <c r="BT73" s="1311"/>
      <c r="BU73" s="1311"/>
      <c r="BV73" s="1311"/>
      <c r="BW73" s="1311"/>
      <c r="BX73" s="1311">
        <v>79.400000000000006</v>
      </c>
      <c r="BY73" s="1311"/>
      <c r="BZ73" s="1311"/>
      <c r="CA73" s="1311"/>
      <c r="CB73" s="1311"/>
      <c r="CC73" s="1311"/>
      <c r="CD73" s="1311"/>
      <c r="CE73" s="1311"/>
      <c r="CF73" s="1311">
        <v>70.3</v>
      </c>
      <c r="CG73" s="1311"/>
      <c r="CH73" s="1311"/>
      <c r="CI73" s="1311"/>
      <c r="CJ73" s="1311"/>
      <c r="CK73" s="1311"/>
      <c r="CL73" s="1311"/>
      <c r="CM73" s="1311"/>
      <c r="CN73" s="1311">
        <v>72.599999999999994</v>
      </c>
      <c r="CO73" s="1311"/>
      <c r="CP73" s="1311"/>
      <c r="CQ73" s="1311"/>
      <c r="CR73" s="1311"/>
      <c r="CS73" s="1311"/>
      <c r="CT73" s="1311"/>
      <c r="CU73" s="1311"/>
      <c r="CV73" s="1311">
        <v>72.3</v>
      </c>
      <c r="CW73" s="1311"/>
      <c r="CX73" s="1311"/>
      <c r="CY73" s="1311"/>
      <c r="CZ73" s="1311"/>
      <c r="DA73" s="1311"/>
      <c r="DB73" s="1311"/>
      <c r="DC73" s="1311"/>
    </row>
    <row r="74" spans="2:107" ht="13.2" x14ac:dyDescent="0.2">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623</v>
      </c>
      <c r="BC75" s="1309"/>
      <c r="BD75" s="1309"/>
      <c r="BE75" s="1309"/>
      <c r="BF75" s="1309"/>
      <c r="BG75" s="1309"/>
      <c r="BH75" s="1309"/>
      <c r="BI75" s="1309"/>
      <c r="BJ75" s="1309"/>
      <c r="BK75" s="1309"/>
      <c r="BL75" s="1309"/>
      <c r="BM75" s="1309"/>
      <c r="BN75" s="1309"/>
      <c r="BO75" s="1309"/>
      <c r="BP75" s="1311">
        <v>9.6999999999999993</v>
      </c>
      <c r="BQ75" s="1311"/>
      <c r="BR75" s="1311"/>
      <c r="BS75" s="1311"/>
      <c r="BT75" s="1311"/>
      <c r="BU75" s="1311"/>
      <c r="BV75" s="1311"/>
      <c r="BW75" s="1311"/>
      <c r="BX75" s="1311">
        <v>9.6</v>
      </c>
      <c r="BY75" s="1311"/>
      <c r="BZ75" s="1311"/>
      <c r="CA75" s="1311"/>
      <c r="CB75" s="1311"/>
      <c r="CC75" s="1311"/>
      <c r="CD75" s="1311"/>
      <c r="CE75" s="1311"/>
      <c r="CF75" s="1311">
        <v>10.199999999999999</v>
      </c>
      <c r="CG75" s="1311"/>
      <c r="CH75" s="1311"/>
      <c r="CI75" s="1311"/>
      <c r="CJ75" s="1311"/>
      <c r="CK75" s="1311"/>
      <c r="CL75" s="1311"/>
      <c r="CM75" s="1311"/>
      <c r="CN75" s="1311">
        <v>11.2</v>
      </c>
      <c r="CO75" s="1311"/>
      <c r="CP75" s="1311"/>
      <c r="CQ75" s="1311"/>
      <c r="CR75" s="1311"/>
      <c r="CS75" s="1311"/>
      <c r="CT75" s="1311"/>
      <c r="CU75" s="1311"/>
      <c r="CV75" s="1311">
        <v>11.9</v>
      </c>
      <c r="CW75" s="1311"/>
      <c r="CX75" s="1311"/>
      <c r="CY75" s="1311"/>
      <c r="CZ75" s="1311"/>
      <c r="DA75" s="1311"/>
      <c r="DB75" s="1311"/>
      <c r="DC75" s="1311"/>
    </row>
    <row r="76" spans="2:107" ht="13.2" x14ac:dyDescent="0.2">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1280"/>
      <c r="G77" s="1299"/>
      <c r="H77" s="1299"/>
      <c r="I77" s="1299"/>
      <c r="J77" s="1299"/>
      <c r="K77" s="1328"/>
      <c r="L77" s="1328"/>
      <c r="M77" s="1328"/>
      <c r="N77" s="1328"/>
      <c r="AN77" s="1305" t="s">
        <v>621</v>
      </c>
      <c r="AO77" s="1305"/>
      <c r="AP77" s="1305"/>
      <c r="AQ77" s="1305"/>
      <c r="AR77" s="1305"/>
      <c r="AS77" s="1305"/>
      <c r="AT77" s="1305"/>
      <c r="AU77" s="1305"/>
      <c r="AV77" s="1305"/>
      <c r="AW77" s="1305"/>
      <c r="AX77" s="1305"/>
      <c r="AY77" s="1305"/>
      <c r="AZ77" s="1305"/>
      <c r="BA77" s="1305"/>
      <c r="BB77" s="1309" t="s">
        <v>619</v>
      </c>
      <c r="BC77" s="1309"/>
      <c r="BD77" s="1309"/>
      <c r="BE77" s="1309"/>
      <c r="BF77" s="1309"/>
      <c r="BG77" s="1309"/>
      <c r="BH77" s="1309"/>
      <c r="BI77" s="1309"/>
      <c r="BJ77" s="1309"/>
      <c r="BK77" s="1309"/>
      <c r="BL77" s="1309"/>
      <c r="BM77" s="1309"/>
      <c r="BN77" s="1309"/>
      <c r="BO77" s="1309"/>
      <c r="BP77" s="1311">
        <v>20.2</v>
      </c>
      <c r="BQ77" s="1311"/>
      <c r="BR77" s="1311"/>
      <c r="BS77" s="1311"/>
      <c r="BT77" s="1311"/>
      <c r="BU77" s="1311"/>
      <c r="BV77" s="1311"/>
      <c r="BW77" s="1311"/>
      <c r="BX77" s="1311">
        <v>15.5</v>
      </c>
      <c r="BY77" s="1311"/>
      <c r="BZ77" s="1311"/>
      <c r="CA77" s="1311"/>
      <c r="CB77" s="1311"/>
      <c r="CC77" s="1311"/>
      <c r="CD77" s="1311"/>
      <c r="CE77" s="1311"/>
      <c r="CF77" s="1311">
        <v>14</v>
      </c>
      <c r="CG77" s="1311"/>
      <c r="CH77" s="1311"/>
      <c r="CI77" s="1311"/>
      <c r="CJ77" s="1311"/>
      <c r="CK77" s="1311"/>
      <c r="CL77" s="1311"/>
      <c r="CM77" s="1311"/>
      <c r="CN77" s="1311">
        <v>11.4</v>
      </c>
      <c r="CO77" s="1311"/>
      <c r="CP77" s="1311"/>
      <c r="CQ77" s="1311"/>
      <c r="CR77" s="1311"/>
      <c r="CS77" s="1311"/>
      <c r="CT77" s="1311"/>
      <c r="CU77" s="1311"/>
      <c r="CV77" s="1311">
        <v>10.4</v>
      </c>
      <c r="CW77" s="1311"/>
      <c r="CX77" s="1311"/>
      <c r="CY77" s="1311"/>
      <c r="CZ77" s="1311"/>
      <c r="DA77" s="1311"/>
      <c r="DB77" s="1311"/>
      <c r="DC77" s="1311"/>
    </row>
    <row r="78" spans="2:107" ht="13.2" x14ac:dyDescent="0.2">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623</v>
      </c>
      <c r="BC79" s="1309"/>
      <c r="BD79" s="1309"/>
      <c r="BE79" s="1309"/>
      <c r="BF79" s="1309"/>
      <c r="BG79" s="1309"/>
      <c r="BH79" s="1309"/>
      <c r="BI79" s="1309"/>
      <c r="BJ79" s="1309"/>
      <c r="BK79" s="1309"/>
      <c r="BL79" s="1309"/>
      <c r="BM79" s="1309"/>
      <c r="BN79" s="1309"/>
      <c r="BO79" s="1309"/>
      <c r="BP79" s="1311">
        <v>7.1</v>
      </c>
      <c r="BQ79" s="1311"/>
      <c r="BR79" s="1311"/>
      <c r="BS79" s="1311"/>
      <c r="BT79" s="1311"/>
      <c r="BU79" s="1311"/>
      <c r="BV79" s="1311"/>
      <c r="BW79" s="1311"/>
      <c r="BX79" s="1311">
        <v>6.6</v>
      </c>
      <c r="BY79" s="1311"/>
      <c r="BZ79" s="1311"/>
      <c r="CA79" s="1311"/>
      <c r="CB79" s="1311"/>
      <c r="CC79" s="1311"/>
      <c r="CD79" s="1311"/>
      <c r="CE79" s="1311"/>
      <c r="CF79" s="1311">
        <v>6.5</v>
      </c>
      <c r="CG79" s="1311"/>
      <c r="CH79" s="1311"/>
      <c r="CI79" s="1311"/>
      <c r="CJ79" s="1311"/>
      <c r="CK79" s="1311"/>
      <c r="CL79" s="1311"/>
      <c r="CM79" s="1311"/>
      <c r="CN79" s="1311">
        <v>6.7</v>
      </c>
      <c r="CO79" s="1311"/>
      <c r="CP79" s="1311"/>
      <c r="CQ79" s="1311"/>
      <c r="CR79" s="1311"/>
      <c r="CS79" s="1311"/>
      <c r="CT79" s="1311"/>
      <c r="CU79" s="1311"/>
      <c r="CV79" s="1311">
        <v>6.6</v>
      </c>
      <c r="CW79" s="1311"/>
      <c r="CX79" s="1311"/>
      <c r="CY79" s="1311"/>
      <c r="CZ79" s="1311"/>
      <c r="DA79" s="1311"/>
      <c r="DB79" s="1311"/>
      <c r="DC79" s="1311"/>
    </row>
    <row r="80" spans="2:107" ht="13.2" x14ac:dyDescent="0.2">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1280"/>
    </row>
    <row r="82" spans="2:109" ht="16.2" x14ac:dyDescent="0.2">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ht="13.2" x14ac:dyDescent="0.2">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ht="13.2" x14ac:dyDescent="0.2">
      <c r="DD84" s="1273"/>
      <c r="DE84" s="1273"/>
    </row>
    <row r="85" spans="2:109" ht="13.2" x14ac:dyDescent="0.2">
      <c r="DD85" s="1273"/>
      <c r="DE85" s="1273"/>
    </row>
    <row r="86" spans="2:109" ht="13.2" hidden="1" x14ac:dyDescent="0.2">
      <c r="DD86" s="1273"/>
      <c r="DE86" s="1273"/>
    </row>
    <row r="87" spans="2:109" ht="13.2" hidden="1" x14ac:dyDescent="0.2">
      <c r="K87" s="1331"/>
      <c r="AQ87" s="1331"/>
      <c r="BC87" s="1331"/>
      <c r="BO87" s="1331"/>
      <c r="CA87" s="1331"/>
      <c r="CM87" s="1331"/>
      <c r="CY87" s="1331"/>
      <c r="DD87" s="1273"/>
      <c r="DE87" s="1273"/>
    </row>
    <row r="88" spans="2:109" ht="13.2" hidden="1" x14ac:dyDescent="0.2">
      <c r="DD88" s="1273"/>
      <c r="DE88" s="1273"/>
    </row>
    <row r="89" spans="2:109" ht="13.2" hidden="1" x14ac:dyDescent="0.2">
      <c r="DD89" s="1273"/>
      <c r="DE89" s="1273"/>
    </row>
    <row r="90" spans="2:109" ht="13.2" hidden="1" x14ac:dyDescent="0.2">
      <c r="DD90" s="1273"/>
      <c r="DE90" s="1273"/>
    </row>
    <row r="91" spans="2:109" ht="13.2" hidden="1" x14ac:dyDescent="0.2">
      <c r="DD91" s="1273"/>
      <c r="DE91" s="1273"/>
    </row>
    <row r="92" spans="2:109" ht="13.5" hidden="1" customHeight="1" x14ac:dyDescent="0.2">
      <c r="DD92" s="1273"/>
      <c r="DE92" s="1273"/>
    </row>
    <row r="93" spans="2:109" ht="13.5" hidden="1" customHeight="1" x14ac:dyDescent="0.2">
      <c r="DD93" s="1273"/>
      <c r="DE93" s="1273"/>
    </row>
    <row r="94" spans="2:109" ht="13.5" hidden="1" customHeight="1" x14ac:dyDescent="0.2">
      <c r="DD94" s="1273"/>
      <c r="DE94" s="1273"/>
    </row>
    <row r="95" spans="2:109" ht="13.5" hidden="1" customHeight="1" x14ac:dyDescent="0.2">
      <c r="DD95" s="1273"/>
      <c r="DE95" s="1273"/>
    </row>
    <row r="96" spans="2:109" ht="13.5" hidden="1" customHeight="1" x14ac:dyDescent="0.2">
      <c r="DD96" s="1273"/>
      <c r="DE96" s="1273"/>
    </row>
    <row r="97" s="1273" customFormat="1" ht="13.5" hidden="1" customHeight="1" x14ac:dyDescent="0.2"/>
    <row r="98" s="1273" customFormat="1" ht="13.5" hidden="1" customHeight="1" x14ac:dyDescent="0.2"/>
    <row r="99" s="1273" customFormat="1" ht="13.5" hidden="1" customHeight="1" x14ac:dyDescent="0.2"/>
    <row r="100" s="1273" customFormat="1" ht="13.5" hidden="1" customHeight="1" x14ac:dyDescent="0.2"/>
    <row r="101" s="1273" customFormat="1" ht="13.5" hidden="1" customHeight="1" x14ac:dyDescent="0.2"/>
    <row r="102" s="1273" customFormat="1" ht="13.5" hidden="1" customHeight="1" x14ac:dyDescent="0.2"/>
    <row r="103" s="1273" customFormat="1" ht="13.5" hidden="1" customHeight="1" x14ac:dyDescent="0.2"/>
    <row r="104" s="1273" customFormat="1" ht="13.5" hidden="1" customHeight="1" x14ac:dyDescent="0.2"/>
    <row r="105" s="1273" customFormat="1" ht="13.5" hidden="1" customHeight="1" x14ac:dyDescent="0.2"/>
    <row r="106" s="1273" customFormat="1" ht="13.5" hidden="1" customHeight="1" x14ac:dyDescent="0.2"/>
    <row r="107" s="1273" customFormat="1" ht="13.5" hidden="1" customHeight="1" x14ac:dyDescent="0.2"/>
    <row r="108" s="1273" customFormat="1" ht="13.5" hidden="1" customHeight="1" x14ac:dyDescent="0.2"/>
    <row r="109" s="1273" customFormat="1" ht="13.5" hidden="1" customHeight="1" x14ac:dyDescent="0.2"/>
    <row r="110" s="1273" customFormat="1" ht="13.5" hidden="1" customHeight="1" x14ac:dyDescent="0.2"/>
    <row r="111" s="1273" customFormat="1" ht="13.5" hidden="1" customHeight="1" x14ac:dyDescent="0.2"/>
    <row r="112" s="1273" customFormat="1" ht="13.5" hidden="1" customHeight="1" x14ac:dyDescent="0.2"/>
    <row r="113" s="1273" customFormat="1" ht="13.5" hidden="1" customHeight="1" x14ac:dyDescent="0.2"/>
    <row r="114" s="1273" customFormat="1" ht="13.5" hidden="1" customHeight="1" x14ac:dyDescent="0.2"/>
    <row r="115" s="1273" customFormat="1" ht="13.5" hidden="1" customHeight="1" x14ac:dyDescent="0.2"/>
    <row r="116" s="1273" customFormat="1" ht="13.5" hidden="1" customHeight="1" x14ac:dyDescent="0.2"/>
    <row r="117" s="1273" customFormat="1" ht="13.5" hidden="1" customHeight="1" x14ac:dyDescent="0.2"/>
    <row r="118" s="1273" customFormat="1" ht="13.5" hidden="1" customHeight="1" x14ac:dyDescent="0.2"/>
    <row r="119" s="1273" customFormat="1" ht="13.5" hidden="1" customHeight="1" x14ac:dyDescent="0.2"/>
    <row r="120" s="1273" customFormat="1" ht="13.5" hidden="1" customHeight="1" x14ac:dyDescent="0.2"/>
    <row r="121" s="1273" customFormat="1" ht="13.5" hidden="1" customHeight="1" x14ac:dyDescent="0.2"/>
    <row r="122" s="1273" customFormat="1" ht="13.5" hidden="1" customHeight="1" x14ac:dyDescent="0.2"/>
    <row r="123" s="1273" customFormat="1" ht="13.5" hidden="1" customHeight="1" x14ac:dyDescent="0.2"/>
    <row r="124" s="1273" customFormat="1" ht="13.5" hidden="1" customHeight="1" x14ac:dyDescent="0.2"/>
    <row r="125" s="1273" customFormat="1" ht="13.5" hidden="1" customHeight="1" x14ac:dyDescent="0.2"/>
    <row r="126" s="1273" customFormat="1" ht="13.5" hidden="1" customHeight="1" x14ac:dyDescent="0.2"/>
    <row r="127" s="1273" customFormat="1" ht="13.5" hidden="1" customHeight="1" x14ac:dyDescent="0.2"/>
    <row r="128" s="1273" customFormat="1" ht="13.5" hidden="1" customHeight="1" x14ac:dyDescent="0.2"/>
    <row r="129" s="1273" customFormat="1" ht="13.5" hidden="1" customHeight="1" x14ac:dyDescent="0.2"/>
    <row r="130" s="1273" customFormat="1" ht="13.5" hidden="1" customHeight="1" x14ac:dyDescent="0.2"/>
    <row r="131" s="1273" customFormat="1" ht="13.5" hidden="1" customHeight="1" x14ac:dyDescent="0.2"/>
    <row r="132" s="1273" customFormat="1" ht="13.5" hidden="1" customHeight="1" x14ac:dyDescent="0.2"/>
    <row r="133" s="1273" customFormat="1" ht="13.5" hidden="1" customHeight="1" x14ac:dyDescent="0.2"/>
    <row r="134" s="1273" customFormat="1" ht="13.5" hidden="1" customHeight="1" x14ac:dyDescent="0.2"/>
    <row r="135" s="1273" customFormat="1" ht="13.5" hidden="1" customHeight="1" x14ac:dyDescent="0.2"/>
    <row r="136" s="1273" customFormat="1" ht="13.5" hidden="1" customHeight="1" x14ac:dyDescent="0.2"/>
    <row r="137" s="1273" customFormat="1" ht="13.5" hidden="1" customHeight="1" x14ac:dyDescent="0.2"/>
    <row r="138" s="1273" customFormat="1" ht="13.5" hidden="1" customHeight="1" x14ac:dyDescent="0.2"/>
    <row r="139" s="1273" customFormat="1" ht="13.5" hidden="1" customHeight="1" x14ac:dyDescent="0.2"/>
    <row r="140" s="1273" customFormat="1" ht="13.5" hidden="1" customHeight="1" x14ac:dyDescent="0.2"/>
    <row r="141" s="1273" customFormat="1" ht="13.5" hidden="1" customHeight="1" x14ac:dyDescent="0.2"/>
    <row r="142" s="1273" customFormat="1" ht="13.5" hidden="1" customHeight="1" x14ac:dyDescent="0.2"/>
    <row r="143" s="1273" customFormat="1" ht="13.5" hidden="1" customHeight="1" x14ac:dyDescent="0.2"/>
    <row r="144" s="1273" customFormat="1" ht="13.5" hidden="1" customHeight="1" x14ac:dyDescent="0.2"/>
    <row r="145" s="1273" customFormat="1" ht="13.5" hidden="1" customHeight="1" x14ac:dyDescent="0.2"/>
    <row r="146" s="1273" customFormat="1" ht="13.5" hidden="1" customHeight="1" x14ac:dyDescent="0.2"/>
    <row r="147" s="1273" customFormat="1" ht="13.5" hidden="1" customHeight="1" x14ac:dyDescent="0.2"/>
    <row r="148" s="1273" customFormat="1" ht="13.5" hidden="1" customHeight="1" x14ac:dyDescent="0.2"/>
    <row r="149" s="1273" customFormat="1" ht="13.5" hidden="1" customHeight="1" x14ac:dyDescent="0.2"/>
    <row r="150" s="1273" customFormat="1" ht="13.5" hidden="1" customHeight="1" x14ac:dyDescent="0.2"/>
    <row r="151" s="1273" customFormat="1" ht="13.5" hidden="1" customHeight="1" x14ac:dyDescent="0.2"/>
    <row r="152" s="1273" customFormat="1" ht="13.5" hidden="1" customHeight="1" x14ac:dyDescent="0.2"/>
    <row r="153" s="1273" customFormat="1" ht="13.5" hidden="1" customHeight="1" x14ac:dyDescent="0.2"/>
    <row r="154" s="1273" customFormat="1" ht="13.5" hidden="1" customHeight="1" x14ac:dyDescent="0.2"/>
    <row r="155" s="1273" customFormat="1" ht="13.5" hidden="1" customHeight="1" x14ac:dyDescent="0.2"/>
    <row r="156" s="1273" customFormat="1" ht="13.5" hidden="1" customHeight="1" x14ac:dyDescent="0.2"/>
    <row r="157" s="1273" customFormat="1" ht="13.5" hidden="1" customHeight="1" x14ac:dyDescent="0.2"/>
    <row r="158" s="1273" customFormat="1" ht="13.5" hidden="1" customHeight="1" x14ac:dyDescent="0.2"/>
    <row r="159" s="1273" customFormat="1" ht="13.5" hidden="1" customHeight="1" x14ac:dyDescent="0.2"/>
    <row r="160" s="1273" customFormat="1" ht="13.5" hidden="1" customHeight="1" x14ac:dyDescent="0.2"/>
  </sheetData>
  <sheetProtection algorithmName="SHA-512" hashValue="AINvKMlQEtsJ28cYg9oZvzdBJg77MinULvZvCVdQYjKvZ4NhQGu0eTUw5AAuYjrmZIMi8ZI3guzljt0qIHhf5w==" saltValue="vO2Y4D29Ke9YNy9Nkq1dE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1" zoomScale="85" zoomScaleNormal="85" zoomScaleSheetLayoutView="70" workbookViewId="0">
      <selection activeCell="B1" sqref="B1"/>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516</v>
      </c>
    </row>
  </sheetData>
  <sheetProtection algorithmName="SHA-512" hashValue="kFg5mgWxevZ2P9WZtR6q/Zwl/sOyxn339gJGG1A1b6oV+MUHDIdaq72anlFow2+qzJf80sP8taaQW6C/0v5o8g==" saltValue="ui1G7WAWJZtLy7qmgyIbh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516</v>
      </c>
    </row>
  </sheetData>
  <sheetProtection algorithmName="SHA-512" hashValue="LTfSdba4gTpoIWLRdZ5ybK12N+qt+L/vkJqf8QKrZzWtJxPgobJ+H2Y5pL0IysxzUd3Xo4O7IK4UYSTT4DIPUA==" saltValue="6fHPWkCoO7QmM3r2g1im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567</v>
      </c>
      <c r="G2" s="157"/>
      <c r="H2" s="158"/>
    </row>
    <row r="3" spans="1:8" x14ac:dyDescent="0.2">
      <c r="A3" s="154" t="s">
        <v>560</v>
      </c>
      <c r="B3" s="159"/>
      <c r="C3" s="160"/>
      <c r="D3" s="161">
        <v>51242</v>
      </c>
      <c r="E3" s="162"/>
      <c r="F3" s="163">
        <v>56894</v>
      </c>
      <c r="G3" s="164"/>
      <c r="H3" s="165"/>
    </row>
    <row r="4" spans="1:8" x14ac:dyDescent="0.2">
      <c r="A4" s="166"/>
      <c r="B4" s="167"/>
      <c r="C4" s="168"/>
      <c r="D4" s="169">
        <v>30971</v>
      </c>
      <c r="E4" s="170"/>
      <c r="F4" s="171">
        <v>32548</v>
      </c>
      <c r="G4" s="172"/>
      <c r="H4" s="173"/>
    </row>
    <row r="5" spans="1:8" x14ac:dyDescent="0.2">
      <c r="A5" s="154" t="s">
        <v>562</v>
      </c>
      <c r="B5" s="159"/>
      <c r="C5" s="160"/>
      <c r="D5" s="161">
        <v>64928</v>
      </c>
      <c r="E5" s="162"/>
      <c r="F5" s="163">
        <v>57122</v>
      </c>
      <c r="G5" s="164"/>
      <c r="H5" s="165"/>
    </row>
    <row r="6" spans="1:8" x14ac:dyDescent="0.2">
      <c r="A6" s="166"/>
      <c r="B6" s="167"/>
      <c r="C6" s="168"/>
      <c r="D6" s="169">
        <v>21705</v>
      </c>
      <c r="E6" s="170"/>
      <c r="F6" s="171">
        <v>36191</v>
      </c>
      <c r="G6" s="172"/>
      <c r="H6" s="173"/>
    </row>
    <row r="7" spans="1:8" x14ac:dyDescent="0.2">
      <c r="A7" s="154" t="s">
        <v>563</v>
      </c>
      <c r="B7" s="159"/>
      <c r="C7" s="160"/>
      <c r="D7" s="161">
        <v>66066</v>
      </c>
      <c r="E7" s="162"/>
      <c r="F7" s="163">
        <v>53655</v>
      </c>
      <c r="G7" s="164"/>
      <c r="H7" s="165"/>
    </row>
    <row r="8" spans="1:8" x14ac:dyDescent="0.2">
      <c r="A8" s="166"/>
      <c r="B8" s="167"/>
      <c r="C8" s="168"/>
      <c r="D8" s="169">
        <v>39545</v>
      </c>
      <c r="E8" s="170"/>
      <c r="F8" s="171">
        <v>32719</v>
      </c>
      <c r="G8" s="172"/>
      <c r="H8" s="173"/>
    </row>
    <row r="9" spans="1:8" x14ac:dyDescent="0.2">
      <c r="A9" s="154" t="s">
        <v>564</v>
      </c>
      <c r="B9" s="159"/>
      <c r="C9" s="160"/>
      <c r="D9" s="161">
        <v>118172</v>
      </c>
      <c r="E9" s="162"/>
      <c r="F9" s="163">
        <v>53869</v>
      </c>
      <c r="G9" s="164"/>
      <c r="H9" s="165"/>
    </row>
    <row r="10" spans="1:8" x14ac:dyDescent="0.2">
      <c r="A10" s="166"/>
      <c r="B10" s="167"/>
      <c r="C10" s="168"/>
      <c r="D10" s="169">
        <v>99283</v>
      </c>
      <c r="E10" s="170"/>
      <c r="F10" s="171">
        <v>35046</v>
      </c>
      <c r="G10" s="172"/>
      <c r="H10" s="173"/>
    </row>
    <row r="11" spans="1:8" x14ac:dyDescent="0.2">
      <c r="A11" s="154" t="s">
        <v>565</v>
      </c>
      <c r="B11" s="159"/>
      <c r="C11" s="160"/>
      <c r="D11" s="161">
        <v>130768</v>
      </c>
      <c r="E11" s="162"/>
      <c r="F11" s="163">
        <v>59119</v>
      </c>
      <c r="G11" s="164"/>
      <c r="H11" s="165"/>
    </row>
    <row r="12" spans="1:8" x14ac:dyDescent="0.2">
      <c r="A12" s="166"/>
      <c r="B12" s="167"/>
      <c r="C12" s="174"/>
      <c r="D12" s="169">
        <v>88212</v>
      </c>
      <c r="E12" s="170"/>
      <c r="F12" s="171">
        <v>29900</v>
      </c>
      <c r="G12" s="172"/>
      <c r="H12" s="173"/>
    </row>
    <row r="13" spans="1:8" x14ac:dyDescent="0.2">
      <c r="A13" s="154"/>
      <c r="B13" s="159"/>
      <c r="C13" s="175"/>
      <c r="D13" s="176">
        <v>86235</v>
      </c>
      <c r="E13" s="177"/>
      <c r="F13" s="178">
        <v>56132</v>
      </c>
      <c r="G13" s="179"/>
      <c r="H13" s="165"/>
    </row>
    <row r="14" spans="1:8" x14ac:dyDescent="0.2">
      <c r="A14" s="166"/>
      <c r="B14" s="167"/>
      <c r="C14" s="168"/>
      <c r="D14" s="169">
        <v>55943</v>
      </c>
      <c r="E14" s="170"/>
      <c r="F14" s="171">
        <v>33281</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8.31</v>
      </c>
      <c r="C19" s="180">
        <f>ROUND(VALUE(SUBSTITUTE(実質収支比率等に係る経年分析!G$48,"▲","-")),2)</f>
        <v>7.91</v>
      </c>
      <c r="D19" s="180">
        <f>ROUND(VALUE(SUBSTITUTE(実質収支比率等に係る経年分析!H$48,"▲","-")),2)</f>
        <v>8.98</v>
      </c>
      <c r="E19" s="180">
        <f>ROUND(VALUE(SUBSTITUTE(実質収支比率等に係る経年分析!I$48,"▲","-")),2)</f>
        <v>9.0399999999999991</v>
      </c>
      <c r="F19" s="180">
        <f>ROUND(VALUE(SUBSTITUTE(実質収支比率等に係る経年分析!J$48,"▲","-")),2)</f>
        <v>12.5</v>
      </c>
    </row>
    <row r="20" spans="1:11" x14ac:dyDescent="0.2">
      <c r="A20" s="180" t="s">
        <v>54</v>
      </c>
      <c r="B20" s="180">
        <f>ROUND(VALUE(SUBSTITUTE(実質収支比率等に係る経年分析!F$47,"▲","-")),2)</f>
        <v>27.25</v>
      </c>
      <c r="C20" s="180">
        <f>ROUND(VALUE(SUBSTITUTE(実質収支比率等に係る経年分析!G$47,"▲","-")),2)</f>
        <v>22</v>
      </c>
      <c r="D20" s="180">
        <f>ROUND(VALUE(SUBSTITUTE(実質収支比率等に係る経年分析!H$47,"▲","-")),2)</f>
        <v>21.88</v>
      </c>
      <c r="E20" s="180">
        <f>ROUND(VALUE(SUBSTITUTE(実質収支比率等に係る経年分析!I$47,"▲","-")),2)</f>
        <v>16.899999999999999</v>
      </c>
      <c r="F20" s="180">
        <f>ROUND(VALUE(SUBSTITUTE(実質収支比率等に係る経年分析!J$47,"▲","-")),2)</f>
        <v>17.36</v>
      </c>
    </row>
    <row r="21" spans="1:11" x14ac:dyDescent="0.2">
      <c r="A21" s="180" t="s">
        <v>55</v>
      </c>
      <c r="B21" s="180">
        <f>IF(ISNUMBER(VALUE(SUBSTITUTE(実質収支比率等に係る経年分析!F$49,"▲","-"))),ROUND(VALUE(SUBSTITUTE(実質収支比率等に係る経年分析!F$49,"▲","-")),2),NA())</f>
        <v>4.99</v>
      </c>
      <c r="C21" s="180">
        <f>IF(ISNUMBER(VALUE(SUBSTITUTE(実質収支比率等に係る経年分析!G$49,"▲","-"))),ROUND(VALUE(SUBSTITUTE(実質収支比率等に係る経年分析!G$49,"▲","-")),2),NA())</f>
        <v>-6.18</v>
      </c>
      <c r="D21" s="180">
        <f>IF(ISNUMBER(VALUE(SUBSTITUTE(実質収支比率等に係る経年分析!H$49,"▲","-"))),ROUND(VALUE(SUBSTITUTE(実質収支比率等に係る経年分析!H$49,"▲","-")),2),NA())</f>
        <v>1.18</v>
      </c>
      <c r="E21" s="180">
        <f>IF(ISNUMBER(VALUE(SUBSTITUTE(実質収支比率等に係る経年分析!I$49,"▲","-"))),ROUND(VALUE(SUBSTITUTE(実質収支比率等に係る経年分析!I$49,"▲","-")),2),NA())</f>
        <v>-4.97</v>
      </c>
      <c r="F21" s="180">
        <f>IF(ISNUMBER(VALUE(SUBSTITUTE(実質収支比率等に係る経年分析!J$49,"▲","-"))),ROUND(VALUE(SUBSTITUTE(実質収支比率等に係る経年分析!J$49,"▲","-")),2),NA())</f>
        <v>3.88</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0.28000000000000003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0.77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庄内町後期高齢者医療保険特別会計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2">
      <c r="A30" s="181" t="str">
        <f>IF(連結実質赤字比率に係る赤字・黒字の構成分析!C$40="",NA(),連結実質赤字比率に係る赤字・黒字の構成分析!C$40)</f>
        <v>庄内町下水道事業会計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0.34</v>
      </c>
    </row>
    <row r="31" spans="1:11" x14ac:dyDescent="0.2">
      <c r="A31" s="181" t="str">
        <f>IF(連結実質赤字比率に係る赤字・黒字の構成分析!C$39="",NA(),連結実質赤字比率に係る赤字・黒字の構成分析!C$39)</f>
        <v>庄内町風力発電事業特別会計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0.41</v>
      </c>
    </row>
    <row r="32" spans="1:11" x14ac:dyDescent="0.2">
      <c r="A32" s="181" t="str">
        <f>IF(連結実質赤字比率に係る赤字・黒字の構成分析!C$38="",NA(),連結実質赤字比率に係る赤字・黒字の構成分析!C$38)</f>
        <v>庄内町介護保険特別会計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0.85</v>
      </c>
    </row>
    <row r="33" spans="1:16" x14ac:dyDescent="0.2">
      <c r="A33" s="181" t="str">
        <f>IF(連結実質赤字比率に係る赤字・黒字の構成分析!C$37="",NA(),連結実質赤字比率に係る赤字・黒字の構成分析!C$37)</f>
        <v>庄内町国民健康保険特別会計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2.75</v>
      </c>
    </row>
    <row r="34" spans="1:16" x14ac:dyDescent="0.2">
      <c r="A34" s="181" t="str">
        <f>IF(連結実質赤字比率に係る赤字・黒字の構成分析!C$36="",NA(),連結実質赤字比率に係る赤字・黒字の構成分析!C$36)</f>
        <v>庄内町水道事業会計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4.34</v>
      </c>
    </row>
    <row r="35" spans="1:16" x14ac:dyDescent="0.2">
      <c r="A35" s="181" t="str">
        <f>IF(連結実質赤字比率に係る赤字・黒字の構成分析!C$35="",NA(),連結実質赤字比率に係る赤字・黒字の構成分析!C$35)</f>
        <v>庄内町ガス事業会計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8.31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9.0299999999999994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12.5</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1418</v>
      </c>
      <c r="E42" s="182"/>
      <c r="F42" s="182"/>
      <c r="G42" s="182">
        <f>'実質公債費比率（分子）の構造'!L$52</f>
        <v>1491</v>
      </c>
      <c r="H42" s="182"/>
      <c r="I42" s="182"/>
      <c r="J42" s="182">
        <f>'実質公債費比率（分子）の構造'!M$52</f>
        <v>1639</v>
      </c>
      <c r="K42" s="182"/>
      <c r="L42" s="182"/>
      <c r="M42" s="182">
        <f>'実質公債費比率（分子）の構造'!N$52</f>
        <v>1691</v>
      </c>
      <c r="N42" s="182"/>
      <c r="O42" s="182"/>
      <c r="P42" s="182">
        <f>'実質公債費比率（分子）の構造'!O$52</f>
        <v>1699</v>
      </c>
    </row>
    <row r="43" spans="1:16" x14ac:dyDescent="0.2">
      <c r="A43" s="182" t="s">
        <v>63</v>
      </c>
      <c r="B43" s="182">
        <f>'実質公債費比率（分子）の構造'!K$51</f>
        <v>0</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2">
      <c r="A44" s="182" t="s">
        <v>64</v>
      </c>
      <c r="B44" s="182">
        <f>'実質公債費比率（分子）の構造'!K$50</f>
        <v>15</v>
      </c>
      <c r="C44" s="182"/>
      <c r="D44" s="182"/>
      <c r="E44" s="182">
        <f>'実質公債費比率（分子）の構造'!L$50</f>
        <v>15</v>
      </c>
      <c r="F44" s="182"/>
      <c r="G44" s="182"/>
      <c r="H44" s="182">
        <f>'実質公債費比率（分子）の構造'!M$50</f>
        <v>15</v>
      </c>
      <c r="I44" s="182"/>
      <c r="J44" s="182"/>
      <c r="K44" s="182">
        <f>'実質公債費比率（分子）の構造'!N$50</f>
        <v>12</v>
      </c>
      <c r="L44" s="182"/>
      <c r="M44" s="182"/>
      <c r="N44" s="182">
        <f>'実質公債費比率（分子）の構造'!O$50</f>
        <v>12</v>
      </c>
      <c r="O44" s="182"/>
      <c r="P44" s="182"/>
    </row>
    <row r="45" spans="1:16" x14ac:dyDescent="0.2">
      <c r="A45" s="182" t="s">
        <v>65</v>
      </c>
      <c r="B45" s="182">
        <f>'実質公債費比率（分子）の構造'!K$49</f>
        <v>61</v>
      </c>
      <c r="C45" s="182"/>
      <c r="D45" s="182"/>
      <c r="E45" s="182">
        <f>'実質公債費比率（分子）の構造'!L$49</f>
        <v>37</v>
      </c>
      <c r="F45" s="182"/>
      <c r="G45" s="182"/>
      <c r="H45" s="182">
        <f>'実質公債費比率（分子）の構造'!M$49</f>
        <v>11</v>
      </c>
      <c r="I45" s="182"/>
      <c r="J45" s="182"/>
      <c r="K45" s="182">
        <f>'実質公債費比率（分子）の構造'!N$49</f>
        <v>11</v>
      </c>
      <c r="L45" s="182"/>
      <c r="M45" s="182"/>
      <c r="N45" s="182">
        <f>'実質公債費比率（分子）の構造'!O$49</f>
        <v>7</v>
      </c>
      <c r="O45" s="182"/>
      <c r="P45" s="182"/>
    </row>
    <row r="46" spans="1:16" x14ac:dyDescent="0.2">
      <c r="A46" s="182" t="s">
        <v>66</v>
      </c>
      <c r="B46" s="182">
        <f>'実質公債費比率（分子）の構造'!K$48</f>
        <v>723</v>
      </c>
      <c r="C46" s="182"/>
      <c r="D46" s="182"/>
      <c r="E46" s="182">
        <f>'実質公債費比率（分子）の構造'!L$48</f>
        <v>725</v>
      </c>
      <c r="F46" s="182"/>
      <c r="G46" s="182"/>
      <c r="H46" s="182">
        <f>'実質公債費比率（分子）の構造'!M$48</f>
        <v>733</v>
      </c>
      <c r="I46" s="182"/>
      <c r="J46" s="182"/>
      <c r="K46" s="182">
        <f>'実質公債費比率（分子）の構造'!N$48</f>
        <v>703</v>
      </c>
      <c r="L46" s="182"/>
      <c r="M46" s="182"/>
      <c r="N46" s="182">
        <f>'実質公債費比率（分子）の構造'!O$48</f>
        <v>643</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1162</v>
      </c>
      <c r="C49" s="182"/>
      <c r="D49" s="182"/>
      <c r="E49" s="182">
        <f>'実質公債費比率（分子）の構造'!L$45</f>
        <v>1297</v>
      </c>
      <c r="F49" s="182"/>
      <c r="G49" s="182"/>
      <c r="H49" s="182">
        <f>'実質公債費比率（分子）の構造'!M$45</f>
        <v>1530</v>
      </c>
      <c r="I49" s="182"/>
      <c r="J49" s="182"/>
      <c r="K49" s="182">
        <f>'実質公債費比率（分子）の構造'!N$45</f>
        <v>1645</v>
      </c>
      <c r="L49" s="182"/>
      <c r="M49" s="182"/>
      <c r="N49" s="182">
        <f>'実質公債費比率（分子）の構造'!O$45</f>
        <v>1702</v>
      </c>
      <c r="O49" s="182"/>
      <c r="P49" s="182"/>
    </row>
    <row r="50" spans="1:16" x14ac:dyDescent="0.2">
      <c r="A50" s="182" t="s">
        <v>70</v>
      </c>
      <c r="B50" s="182" t="e">
        <f>NA()</f>
        <v>#N/A</v>
      </c>
      <c r="C50" s="182">
        <f>IF(ISNUMBER('実質公債費比率（分子）の構造'!K$53),'実質公債費比率（分子）の構造'!K$53,NA())</f>
        <v>543</v>
      </c>
      <c r="D50" s="182" t="e">
        <f>NA()</f>
        <v>#N/A</v>
      </c>
      <c r="E50" s="182" t="e">
        <f>NA()</f>
        <v>#N/A</v>
      </c>
      <c r="F50" s="182">
        <f>IF(ISNUMBER('実質公債費比率（分子）の構造'!L$53),'実質公債費比率（分子）の構造'!L$53,NA())</f>
        <v>583</v>
      </c>
      <c r="G50" s="182" t="e">
        <f>NA()</f>
        <v>#N/A</v>
      </c>
      <c r="H50" s="182" t="e">
        <f>NA()</f>
        <v>#N/A</v>
      </c>
      <c r="I50" s="182">
        <f>IF(ISNUMBER('実質公債費比率（分子）の構造'!M$53),'実質公債費比率（分子）の構造'!M$53,NA())</f>
        <v>650</v>
      </c>
      <c r="J50" s="182" t="e">
        <f>NA()</f>
        <v>#N/A</v>
      </c>
      <c r="K50" s="182" t="e">
        <f>NA()</f>
        <v>#N/A</v>
      </c>
      <c r="L50" s="182">
        <f>IF(ISNUMBER('実質公債費比率（分子）の構造'!N$53),'実質公債費比率（分子）の構造'!N$53,NA())</f>
        <v>680</v>
      </c>
      <c r="M50" s="182" t="e">
        <f>NA()</f>
        <v>#N/A</v>
      </c>
      <c r="N50" s="182" t="e">
        <f>NA()</f>
        <v>#N/A</v>
      </c>
      <c r="O50" s="182">
        <f>IF(ISNUMBER('実質公債費比率（分子）の構造'!O$53),'実質公債費比率（分子）の構造'!O$53,NA())</f>
        <v>665</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15612</v>
      </c>
      <c r="E56" s="181"/>
      <c r="F56" s="181"/>
      <c r="G56" s="181">
        <f>'将来負担比率（分子）の構造'!J$52</f>
        <v>15449</v>
      </c>
      <c r="H56" s="181"/>
      <c r="I56" s="181"/>
      <c r="J56" s="181">
        <f>'将来負担比率（分子）の構造'!K$52</f>
        <v>14998</v>
      </c>
      <c r="K56" s="181"/>
      <c r="L56" s="181"/>
      <c r="M56" s="181">
        <f>'将来負担比率（分子）の構造'!L$52</f>
        <v>15335</v>
      </c>
      <c r="N56" s="181"/>
      <c r="O56" s="181"/>
      <c r="P56" s="181">
        <f>'将来負担比率（分子）の構造'!M$52</f>
        <v>15620</v>
      </c>
    </row>
    <row r="57" spans="1:16" x14ac:dyDescent="0.2">
      <c r="A57" s="181" t="s">
        <v>41</v>
      </c>
      <c r="B57" s="181"/>
      <c r="C57" s="181"/>
      <c r="D57" s="181">
        <f>'将来負担比率（分子）の構造'!I$51</f>
        <v>1043</v>
      </c>
      <c r="E57" s="181"/>
      <c r="F57" s="181"/>
      <c r="G57" s="181">
        <f>'将来負担比率（分子）の構造'!J$51</f>
        <v>945</v>
      </c>
      <c r="H57" s="181"/>
      <c r="I57" s="181"/>
      <c r="J57" s="181">
        <f>'将来負担比率（分子）の構造'!K$51</f>
        <v>843</v>
      </c>
      <c r="K57" s="181"/>
      <c r="L57" s="181"/>
      <c r="M57" s="181">
        <f>'将来負担比率（分子）の構造'!L$51</f>
        <v>759</v>
      </c>
      <c r="N57" s="181"/>
      <c r="O57" s="181"/>
      <c r="P57" s="181">
        <f>'将来負担比率（分子）の構造'!M$51</f>
        <v>691</v>
      </c>
    </row>
    <row r="58" spans="1:16" x14ac:dyDescent="0.2">
      <c r="A58" s="181" t="s">
        <v>40</v>
      </c>
      <c r="B58" s="181"/>
      <c r="C58" s="181"/>
      <c r="D58" s="181">
        <f>'将来負担比率（分子）の構造'!I$50</f>
        <v>3750</v>
      </c>
      <c r="E58" s="181"/>
      <c r="F58" s="181"/>
      <c r="G58" s="181">
        <f>'将来負担比率（分子）の構造'!J$50</f>
        <v>4029</v>
      </c>
      <c r="H58" s="181"/>
      <c r="I58" s="181"/>
      <c r="J58" s="181">
        <f>'将来負担比率（分子）の構造'!K$50</f>
        <v>4361</v>
      </c>
      <c r="K58" s="181"/>
      <c r="L58" s="181"/>
      <c r="M58" s="181">
        <f>'将来負担比率（分子）の構造'!L$50</f>
        <v>4183</v>
      </c>
      <c r="N58" s="181"/>
      <c r="O58" s="181"/>
      <c r="P58" s="181">
        <f>'将来負担比率（分子）の構造'!M$50</f>
        <v>4031</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117</v>
      </c>
      <c r="C61" s="181"/>
      <c r="D61" s="181"/>
      <c r="E61" s="181">
        <f>'将来負担比率（分子）の構造'!J$46</f>
        <v>87</v>
      </c>
      <c r="F61" s="181"/>
      <c r="G61" s="181"/>
      <c r="H61" s="181">
        <f>'将来負担比率（分子）の構造'!K$46</f>
        <v>88</v>
      </c>
      <c r="I61" s="181"/>
      <c r="J61" s="181"/>
      <c r="K61" s="181">
        <f>'将来負担比率（分子）の構造'!L$46</f>
        <v>77</v>
      </c>
      <c r="L61" s="181"/>
      <c r="M61" s="181"/>
      <c r="N61" s="181">
        <f>'将来負担比率（分子）の構造'!M$46</f>
        <v>78</v>
      </c>
      <c r="O61" s="181"/>
      <c r="P61" s="181"/>
    </row>
    <row r="62" spans="1:16" x14ac:dyDescent="0.2">
      <c r="A62" s="181" t="s">
        <v>34</v>
      </c>
      <c r="B62" s="181">
        <f>'将来負担比率（分子）の構造'!I$45</f>
        <v>1988</v>
      </c>
      <c r="C62" s="181"/>
      <c r="D62" s="181"/>
      <c r="E62" s="181">
        <f>'将来負担比率（分子）の構造'!J$45</f>
        <v>1934</v>
      </c>
      <c r="F62" s="181"/>
      <c r="G62" s="181"/>
      <c r="H62" s="181">
        <f>'将来負担比率（分子）の構造'!K$45</f>
        <v>1853</v>
      </c>
      <c r="I62" s="181"/>
      <c r="J62" s="181"/>
      <c r="K62" s="181">
        <f>'将来負担比率（分子）の構造'!L$45</f>
        <v>1770</v>
      </c>
      <c r="L62" s="181"/>
      <c r="M62" s="181"/>
      <c r="N62" s="181">
        <f>'将来負担比率（分子）の構造'!M$45</f>
        <v>1754</v>
      </c>
      <c r="O62" s="181"/>
      <c r="P62" s="181"/>
    </row>
    <row r="63" spans="1:16" x14ac:dyDescent="0.2">
      <c r="A63" s="181" t="s">
        <v>33</v>
      </c>
      <c r="B63" s="181">
        <f>'将来負担比率（分子）の構造'!I$44</f>
        <v>68</v>
      </c>
      <c r="C63" s="181"/>
      <c r="D63" s="181"/>
      <c r="E63" s="181">
        <f>'将来負担比率（分子）の構造'!J$44</f>
        <v>36</v>
      </c>
      <c r="F63" s="181"/>
      <c r="G63" s="181"/>
      <c r="H63" s="181">
        <f>'将来負担比率（分子）の構造'!K$44</f>
        <v>30</v>
      </c>
      <c r="I63" s="181"/>
      <c r="J63" s="181"/>
      <c r="K63" s="181">
        <f>'将来負担比率（分子）の構造'!L$44</f>
        <v>25</v>
      </c>
      <c r="L63" s="181"/>
      <c r="M63" s="181"/>
      <c r="N63" s="181">
        <f>'将来負担比率（分子）の構造'!M$44</f>
        <v>19</v>
      </c>
      <c r="O63" s="181"/>
      <c r="P63" s="181"/>
    </row>
    <row r="64" spans="1:16" x14ac:dyDescent="0.2">
      <c r="A64" s="181" t="s">
        <v>32</v>
      </c>
      <c r="B64" s="181">
        <f>'将来負担比率（分子）の構造'!I$43</f>
        <v>8409</v>
      </c>
      <c r="C64" s="181"/>
      <c r="D64" s="181"/>
      <c r="E64" s="181">
        <f>'将来負担比率（分子）の構造'!J$43</f>
        <v>8055</v>
      </c>
      <c r="F64" s="181"/>
      <c r="G64" s="181"/>
      <c r="H64" s="181">
        <f>'将来負担比率（分子）の構造'!K$43</f>
        <v>7497</v>
      </c>
      <c r="I64" s="181"/>
      <c r="J64" s="181"/>
      <c r="K64" s="181">
        <f>'将来負担比率（分子）の構造'!L$43</f>
        <v>6965</v>
      </c>
      <c r="L64" s="181"/>
      <c r="M64" s="181"/>
      <c r="N64" s="181">
        <f>'将来負担比率（分子）の構造'!M$43</f>
        <v>6187</v>
      </c>
      <c r="O64" s="181"/>
      <c r="P64" s="181"/>
    </row>
    <row r="65" spans="1:16" x14ac:dyDescent="0.2">
      <c r="A65" s="181" t="s">
        <v>31</v>
      </c>
      <c r="B65" s="181">
        <f>'将来負担比率（分子）の構造'!I$42</f>
        <v>71</v>
      </c>
      <c r="C65" s="181"/>
      <c r="D65" s="181"/>
      <c r="E65" s="181">
        <f>'将来負担比率（分子）の構造'!J$42</f>
        <v>56</v>
      </c>
      <c r="F65" s="181"/>
      <c r="G65" s="181"/>
      <c r="H65" s="181">
        <f>'将来負担比率（分子）の構造'!K$42</f>
        <v>41</v>
      </c>
      <c r="I65" s="181"/>
      <c r="J65" s="181"/>
      <c r="K65" s="181">
        <f>'将来負担比率（分子）の構造'!L$42</f>
        <v>29</v>
      </c>
      <c r="L65" s="181"/>
      <c r="M65" s="181"/>
      <c r="N65" s="181">
        <f>'将来負担比率（分子）の構造'!M$42</f>
        <v>17</v>
      </c>
      <c r="O65" s="181"/>
      <c r="P65" s="181"/>
    </row>
    <row r="66" spans="1:16" x14ac:dyDescent="0.2">
      <c r="A66" s="181" t="s">
        <v>30</v>
      </c>
      <c r="B66" s="181">
        <f>'将来負担比率（分子）の構造'!I$41</f>
        <v>14653</v>
      </c>
      <c r="C66" s="181"/>
      <c r="D66" s="181"/>
      <c r="E66" s="181">
        <f>'将来負担比率（分子）の構造'!J$41</f>
        <v>14808</v>
      </c>
      <c r="F66" s="181"/>
      <c r="G66" s="181"/>
      <c r="H66" s="181">
        <f>'将来負担比率（分子）の構造'!K$41</f>
        <v>14656</v>
      </c>
      <c r="I66" s="181"/>
      <c r="J66" s="181"/>
      <c r="K66" s="181">
        <f>'将来負担比率（分子）の構造'!L$41</f>
        <v>15458</v>
      </c>
      <c r="L66" s="181"/>
      <c r="M66" s="181"/>
      <c r="N66" s="181">
        <f>'将来負担比率（分子）の構造'!M$41</f>
        <v>16302</v>
      </c>
      <c r="O66" s="181"/>
      <c r="P66" s="181"/>
    </row>
    <row r="67" spans="1:16" x14ac:dyDescent="0.2">
      <c r="A67" s="181" t="s">
        <v>74</v>
      </c>
      <c r="B67" s="181" t="e">
        <f>NA()</f>
        <v>#N/A</v>
      </c>
      <c r="C67" s="181">
        <f>IF(ISNUMBER('将来負担比率（分子）の構造'!I$53), IF('将来負担比率（分子）の構造'!I$53 &lt; 0, 0, '将来負担比率（分子）の構造'!I$53), NA())</f>
        <v>4899</v>
      </c>
      <c r="D67" s="181" t="e">
        <f>NA()</f>
        <v>#N/A</v>
      </c>
      <c r="E67" s="181" t="e">
        <f>NA()</f>
        <v>#N/A</v>
      </c>
      <c r="F67" s="181">
        <f>IF(ISNUMBER('将来負担比率（分子）の構造'!J$53), IF('将来負担比率（分子）の構造'!J$53 &lt; 0, 0, '将来負担比率（分子）の構造'!J$53), NA())</f>
        <v>4553</v>
      </c>
      <c r="G67" s="181" t="e">
        <f>NA()</f>
        <v>#N/A</v>
      </c>
      <c r="H67" s="181" t="e">
        <f>NA()</f>
        <v>#N/A</v>
      </c>
      <c r="I67" s="181">
        <f>IF(ISNUMBER('将来負担比率（分子）の構造'!K$53), IF('将来負担比率（分子）の構造'!K$53 &lt; 0, 0, '将来負担比率（分子）の構造'!K$53), NA())</f>
        <v>3963</v>
      </c>
      <c r="J67" s="181" t="e">
        <f>NA()</f>
        <v>#N/A</v>
      </c>
      <c r="K67" s="181" t="e">
        <f>NA()</f>
        <v>#N/A</v>
      </c>
      <c r="L67" s="181">
        <f>IF(ISNUMBER('将来負担比率（分子）の構造'!L$53), IF('将来負担比率（分子）の構造'!L$53 &lt; 0, 0, '将来負担比率（分子）の構造'!L$53), NA())</f>
        <v>4046</v>
      </c>
      <c r="M67" s="181" t="e">
        <f>NA()</f>
        <v>#N/A</v>
      </c>
      <c r="N67" s="181" t="e">
        <f>NA()</f>
        <v>#N/A</v>
      </c>
      <c r="O67" s="181">
        <f>IF(ISNUMBER('将来負担比率（分子）の構造'!M$53), IF('将来負担比率（分子）の構造'!M$53 &lt; 0, 0, '将来負担比率（分子）の構造'!M$53), NA())</f>
        <v>4015</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1575</v>
      </c>
      <c r="C72" s="185">
        <f>基金残高に係る経年分析!G55</f>
        <v>1214</v>
      </c>
      <c r="D72" s="185">
        <f>基金残高に係る経年分析!H55</f>
        <v>1245</v>
      </c>
    </row>
    <row r="73" spans="1:16" x14ac:dyDescent="0.2">
      <c r="A73" s="184" t="s">
        <v>77</v>
      </c>
      <c r="B73" s="185">
        <f>基金残高に係る経年分析!F56</f>
        <v>1663</v>
      </c>
      <c r="C73" s="185">
        <f>基金残高に係る経年分析!G56</f>
        <v>1719</v>
      </c>
      <c r="D73" s="185">
        <f>基金残高に係る経年分析!H56</f>
        <v>1352</v>
      </c>
    </row>
    <row r="74" spans="1:16" x14ac:dyDescent="0.2">
      <c r="A74" s="184" t="s">
        <v>78</v>
      </c>
      <c r="B74" s="185">
        <f>基金残高に係る経年分析!F57</f>
        <v>2054</v>
      </c>
      <c r="C74" s="185">
        <f>基金残高に係る経年分析!G57</f>
        <v>2032</v>
      </c>
      <c r="D74" s="185">
        <f>基金残高に係る経年分析!H57</f>
        <v>2075</v>
      </c>
    </row>
  </sheetData>
  <sheetProtection algorithmName="SHA-512" hashValue="n8kiMCUTz7xLag9ZdHQ0cQGd3RIb9pAlKAiEqX2dcVwu+IoE6MLTCHhVmEh4jVBj/jWuQoZPnuCmPZYomY7kvw==" saltValue="EEWLVEiK8CDESZQTocx/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217</v>
      </c>
      <c r="DI1" s="760"/>
      <c r="DJ1" s="760"/>
      <c r="DK1" s="760"/>
      <c r="DL1" s="760"/>
      <c r="DM1" s="760"/>
      <c r="DN1" s="761"/>
      <c r="DO1" s="226"/>
      <c r="DP1" s="759" t="s">
        <v>218</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220</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221</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222</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223</v>
      </c>
      <c r="S4" s="702"/>
      <c r="T4" s="702"/>
      <c r="U4" s="702"/>
      <c r="V4" s="702"/>
      <c r="W4" s="702"/>
      <c r="X4" s="702"/>
      <c r="Y4" s="703"/>
      <c r="Z4" s="701" t="s">
        <v>224</v>
      </c>
      <c r="AA4" s="702"/>
      <c r="AB4" s="702"/>
      <c r="AC4" s="703"/>
      <c r="AD4" s="701" t="s">
        <v>225</v>
      </c>
      <c r="AE4" s="702"/>
      <c r="AF4" s="702"/>
      <c r="AG4" s="702"/>
      <c r="AH4" s="702"/>
      <c r="AI4" s="702"/>
      <c r="AJ4" s="702"/>
      <c r="AK4" s="703"/>
      <c r="AL4" s="701" t="s">
        <v>224</v>
      </c>
      <c r="AM4" s="702"/>
      <c r="AN4" s="702"/>
      <c r="AO4" s="703"/>
      <c r="AP4" s="762" t="s">
        <v>226</v>
      </c>
      <c r="AQ4" s="762"/>
      <c r="AR4" s="762"/>
      <c r="AS4" s="762"/>
      <c r="AT4" s="762"/>
      <c r="AU4" s="762"/>
      <c r="AV4" s="762"/>
      <c r="AW4" s="762"/>
      <c r="AX4" s="762"/>
      <c r="AY4" s="762"/>
      <c r="AZ4" s="762"/>
      <c r="BA4" s="762"/>
      <c r="BB4" s="762"/>
      <c r="BC4" s="762"/>
      <c r="BD4" s="762"/>
      <c r="BE4" s="762"/>
      <c r="BF4" s="762"/>
      <c r="BG4" s="762" t="s">
        <v>227</v>
      </c>
      <c r="BH4" s="762"/>
      <c r="BI4" s="762"/>
      <c r="BJ4" s="762"/>
      <c r="BK4" s="762"/>
      <c r="BL4" s="762"/>
      <c r="BM4" s="762"/>
      <c r="BN4" s="762"/>
      <c r="BO4" s="762" t="s">
        <v>224</v>
      </c>
      <c r="BP4" s="762"/>
      <c r="BQ4" s="762"/>
      <c r="BR4" s="762"/>
      <c r="BS4" s="762" t="s">
        <v>228</v>
      </c>
      <c r="BT4" s="762"/>
      <c r="BU4" s="762"/>
      <c r="BV4" s="762"/>
      <c r="BW4" s="762"/>
      <c r="BX4" s="762"/>
      <c r="BY4" s="762"/>
      <c r="BZ4" s="762"/>
      <c r="CA4" s="762"/>
      <c r="CB4" s="762"/>
      <c r="CD4" s="744" t="s">
        <v>229</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6" t="s">
        <v>230</v>
      </c>
      <c r="C5" s="707"/>
      <c r="D5" s="707"/>
      <c r="E5" s="707"/>
      <c r="F5" s="707"/>
      <c r="G5" s="707"/>
      <c r="H5" s="707"/>
      <c r="I5" s="707"/>
      <c r="J5" s="707"/>
      <c r="K5" s="707"/>
      <c r="L5" s="707"/>
      <c r="M5" s="707"/>
      <c r="N5" s="707"/>
      <c r="O5" s="707"/>
      <c r="P5" s="707"/>
      <c r="Q5" s="708"/>
      <c r="R5" s="695">
        <v>2000253</v>
      </c>
      <c r="S5" s="696"/>
      <c r="T5" s="696"/>
      <c r="U5" s="696"/>
      <c r="V5" s="696"/>
      <c r="W5" s="696"/>
      <c r="X5" s="696"/>
      <c r="Y5" s="739"/>
      <c r="Z5" s="757">
        <v>13.9</v>
      </c>
      <c r="AA5" s="757"/>
      <c r="AB5" s="757"/>
      <c r="AC5" s="757"/>
      <c r="AD5" s="758">
        <v>1936953</v>
      </c>
      <c r="AE5" s="758"/>
      <c r="AF5" s="758"/>
      <c r="AG5" s="758"/>
      <c r="AH5" s="758"/>
      <c r="AI5" s="758"/>
      <c r="AJ5" s="758"/>
      <c r="AK5" s="758"/>
      <c r="AL5" s="740">
        <v>27.7</v>
      </c>
      <c r="AM5" s="711"/>
      <c r="AN5" s="711"/>
      <c r="AO5" s="741"/>
      <c r="AP5" s="706" t="s">
        <v>231</v>
      </c>
      <c r="AQ5" s="707"/>
      <c r="AR5" s="707"/>
      <c r="AS5" s="707"/>
      <c r="AT5" s="707"/>
      <c r="AU5" s="707"/>
      <c r="AV5" s="707"/>
      <c r="AW5" s="707"/>
      <c r="AX5" s="707"/>
      <c r="AY5" s="707"/>
      <c r="AZ5" s="707"/>
      <c r="BA5" s="707"/>
      <c r="BB5" s="707"/>
      <c r="BC5" s="707"/>
      <c r="BD5" s="707"/>
      <c r="BE5" s="707"/>
      <c r="BF5" s="708"/>
      <c r="BG5" s="640">
        <v>1928713</v>
      </c>
      <c r="BH5" s="641"/>
      <c r="BI5" s="641"/>
      <c r="BJ5" s="641"/>
      <c r="BK5" s="641"/>
      <c r="BL5" s="641"/>
      <c r="BM5" s="641"/>
      <c r="BN5" s="642"/>
      <c r="BO5" s="677">
        <v>96.4</v>
      </c>
      <c r="BP5" s="677"/>
      <c r="BQ5" s="677"/>
      <c r="BR5" s="677"/>
      <c r="BS5" s="678">
        <v>12624</v>
      </c>
      <c r="BT5" s="678"/>
      <c r="BU5" s="678"/>
      <c r="BV5" s="678"/>
      <c r="BW5" s="678"/>
      <c r="BX5" s="678"/>
      <c r="BY5" s="678"/>
      <c r="BZ5" s="678"/>
      <c r="CA5" s="678"/>
      <c r="CB5" s="737"/>
      <c r="CD5" s="744" t="s">
        <v>226</v>
      </c>
      <c r="CE5" s="745"/>
      <c r="CF5" s="745"/>
      <c r="CG5" s="745"/>
      <c r="CH5" s="745"/>
      <c r="CI5" s="745"/>
      <c r="CJ5" s="745"/>
      <c r="CK5" s="745"/>
      <c r="CL5" s="745"/>
      <c r="CM5" s="745"/>
      <c r="CN5" s="745"/>
      <c r="CO5" s="745"/>
      <c r="CP5" s="745"/>
      <c r="CQ5" s="746"/>
      <c r="CR5" s="744" t="s">
        <v>232</v>
      </c>
      <c r="CS5" s="745"/>
      <c r="CT5" s="745"/>
      <c r="CU5" s="745"/>
      <c r="CV5" s="745"/>
      <c r="CW5" s="745"/>
      <c r="CX5" s="745"/>
      <c r="CY5" s="746"/>
      <c r="CZ5" s="744" t="s">
        <v>224</v>
      </c>
      <c r="DA5" s="745"/>
      <c r="DB5" s="745"/>
      <c r="DC5" s="746"/>
      <c r="DD5" s="744" t="s">
        <v>233</v>
      </c>
      <c r="DE5" s="745"/>
      <c r="DF5" s="745"/>
      <c r="DG5" s="745"/>
      <c r="DH5" s="745"/>
      <c r="DI5" s="745"/>
      <c r="DJ5" s="745"/>
      <c r="DK5" s="745"/>
      <c r="DL5" s="745"/>
      <c r="DM5" s="745"/>
      <c r="DN5" s="745"/>
      <c r="DO5" s="745"/>
      <c r="DP5" s="746"/>
      <c r="DQ5" s="744" t="s">
        <v>234</v>
      </c>
      <c r="DR5" s="745"/>
      <c r="DS5" s="745"/>
      <c r="DT5" s="745"/>
      <c r="DU5" s="745"/>
      <c r="DV5" s="745"/>
      <c r="DW5" s="745"/>
      <c r="DX5" s="745"/>
      <c r="DY5" s="745"/>
      <c r="DZ5" s="745"/>
      <c r="EA5" s="745"/>
      <c r="EB5" s="745"/>
      <c r="EC5" s="746"/>
    </row>
    <row r="6" spans="2:143" ht="11.25" customHeight="1" x14ac:dyDescent="0.2">
      <c r="B6" s="637" t="s">
        <v>235</v>
      </c>
      <c r="C6" s="638"/>
      <c r="D6" s="638"/>
      <c r="E6" s="638"/>
      <c r="F6" s="638"/>
      <c r="G6" s="638"/>
      <c r="H6" s="638"/>
      <c r="I6" s="638"/>
      <c r="J6" s="638"/>
      <c r="K6" s="638"/>
      <c r="L6" s="638"/>
      <c r="M6" s="638"/>
      <c r="N6" s="638"/>
      <c r="O6" s="638"/>
      <c r="P6" s="638"/>
      <c r="Q6" s="639"/>
      <c r="R6" s="640">
        <v>105132</v>
      </c>
      <c r="S6" s="641"/>
      <c r="T6" s="641"/>
      <c r="U6" s="641"/>
      <c r="V6" s="641"/>
      <c r="W6" s="641"/>
      <c r="X6" s="641"/>
      <c r="Y6" s="642"/>
      <c r="Z6" s="677">
        <v>0.7</v>
      </c>
      <c r="AA6" s="677"/>
      <c r="AB6" s="677"/>
      <c r="AC6" s="677"/>
      <c r="AD6" s="678">
        <v>105132</v>
      </c>
      <c r="AE6" s="678"/>
      <c r="AF6" s="678"/>
      <c r="AG6" s="678"/>
      <c r="AH6" s="678"/>
      <c r="AI6" s="678"/>
      <c r="AJ6" s="678"/>
      <c r="AK6" s="678"/>
      <c r="AL6" s="643">
        <v>1.5</v>
      </c>
      <c r="AM6" s="644"/>
      <c r="AN6" s="644"/>
      <c r="AO6" s="679"/>
      <c r="AP6" s="637" t="s">
        <v>236</v>
      </c>
      <c r="AQ6" s="638"/>
      <c r="AR6" s="638"/>
      <c r="AS6" s="638"/>
      <c r="AT6" s="638"/>
      <c r="AU6" s="638"/>
      <c r="AV6" s="638"/>
      <c r="AW6" s="638"/>
      <c r="AX6" s="638"/>
      <c r="AY6" s="638"/>
      <c r="AZ6" s="638"/>
      <c r="BA6" s="638"/>
      <c r="BB6" s="638"/>
      <c r="BC6" s="638"/>
      <c r="BD6" s="638"/>
      <c r="BE6" s="638"/>
      <c r="BF6" s="639"/>
      <c r="BG6" s="640">
        <v>1928713</v>
      </c>
      <c r="BH6" s="641"/>
      <c r="BI6" s="641"/>
      <c r="BJ6" s="641"/>
      <c r="BK6" s="641"/>
      <c r="BL6" s="641"/>
      <c r="BM6" s="641"/>
      <c r="BN6" s="642"/>
      <c r="BO6" s="677">
        <v>96.4</v>
      </c>
      <c r="BP6" s="677"/>
      <c r="BQ6" s="677"/>
      <c r="BR6" s="677"/>
      <c r="BS6" s="678">
        <v>12624</v>
      </c>
      <c r="BT6" s="678"/>
      <c r="BU6" s="678"/>
      <c r="BV6" s="678"/>
      <c r="BW6" s="678"/>
      <c r="BX6" s="678"/>
      <c r="BY6" s="678"/>
      <c r="BZ6" s="678"/>
      <c r="CA6" s="678"/>
      <c r="CB6" s="737"/>
      <c r="CD6" s="698" t="s">
        <v>237</v>
      </c>
      <c r="CE6" s="699"/>
      <c r="CF6" s="699"/>
      <c r="CG6" s="699"/>
      <c r="CH6" s="699"/>
      <c r="CI6" s="699"/>
      <c r="CJ6" s="699"/>
      <c r="CK6" s="699"/>
      <c r="CL6" s="699"/>
      <c r="CM6" s="699"/>
      <c r="CN6" s="699"/>
      <c r="CO6" s="699"/>
      <c r="CP6" s="699"/>
      <c r="CQ6" s="700"/>
      <c r="CR6" s="640">
        <v>112437</v>
      </c>
      <c r="CS6" s="641"/>
      <c r="CT6" s="641"/>
      <c r="CU6" s="641"/>
      <c r="CV6" s="641"/>
      <c r="CW6" s="641"/>
      <c r="CX6" s="641"/>
      <c r="CY6" s="642"/>
      <c r="CZ6" s="740">
        <v>0.8</v>
      </c>
      <c r="DA6" s="711"/>
      <c r="DB6" s="711"/>
      <c r="DC6" s="743"/>
      <c r="DD6" s="646" t="s">
        <v>129</v>
      </c>
      <c r="DE6" s="641"/>
      <c r="DF6" s="641"/>
      <c r="DG6" s="641"/>
      <c r="DH6" s="641"/>
      <c r="DI6" s="641"/>
      <c r="DJ6" s="641"/>
      <c r="DK6" s="641"/>
      <c r="DL6" s="641"/>
      <c r="DM6" s="641"/>
      <c r="DN6" s="641"/>
      <c r="DO6" s="641"/>
      <c r="DP6" s="642"/>
      <c r="DQ6" s="646">
        <v>112437</v>
      </c>
      <c r="DR6" s="641"/>
      <c r="DS6" s="641"/>
      <c r="DT6" s="641"/>
      <c r="DU6" s="641"/>
      <c r="DV6" s="641"/>
      <c r="DW6" s="641"/>
      <c r="DX6" s="641"/>
      <c r="DY6" s="641"/>
      <c r="DZ6" s="641"/>
      <c r="EA6" s="641"/>
      <c r="EB6" s="641"/>
      <c r="EC6" s="684"/>
    </row>
    <row r="7" spans="2:143" ht="11.25" customHeight="1" x14ac:dyDescent="0.2">
      <c r="B7" s="637" t="s">
        <v>238</v>
      </c>
      <c r="C7" s="638"/>
      <c r="D7" s="638"/>
      <c r="E7" s="638"/>
      <c r="F7" s="638"/>
      <c r="G7" s="638"/>
      <c r="H7" s="638"/>
      <c r="I7" s="638"/>
      <c r="J7" s="638"/>
      <c r="K7" s="638"/>
      <c r="L7" s="638"/>
      <c r="M7" s="638"/>
      <c r="N7" s="638"/>
      <c r="O7" s="638"/>
      <c r="P7" s="638"/>
      <c r="Q7" s="639"/>
      <c r="R7" s="640">
        <v>1811</v>
      </c>
      <c r="S7" s="641"/>
      <c r="T7" s="641"/>
      <c r="U7" s="641"/>
      <c r="V7" s="641"/>
      <c r="W7" s="641"/>
      <c r="X7" s="641"/>
      <c r="Y7" s="642"/>
      <c r="Z7" s="677">
        <v>0</v>
      </c>
      <c r="AA7" s="677"/>
      <c r="AB7" s="677"/>
      <c r="AC7" s="677"/>
      <c r="AD7" s="678">
        <v>1811</v>
      </c>
      <c r="AE7" s="678"/>
      <c r="AF7" s="678"/>
      <c r="AG7" s="678"/>
      <c r="AH7" s="678"/>
      <c r="AI7" s="678"/>
      <c r="AJ7" s="678"/>
      <c r="AK7" s="678"/>
      <c r="AL7" s="643">
        <v>0</v>
      </c>
      <c r="AM7" s="644"/>
      <c r="AN7" s="644"/>
      <c r="AO7" s="679"/>
      <c r="AP7" s="637" t="s">
        <v>239</v>
      </c>
      <c r="AQ7" s="638"/>
      <c r="AR7" s="638"/>
      <c r="AS7" s="638"/>
      <c r="AT7" s="638"/>
      <c r="AU7" s="638"/>
      <c r="AV7" s="638"/>
      <c r="AW7" s="638"/>
      <c r="AX7" s="638"/>
      <c r="AY7" s="638"/>
      <c r="AZ7" s="638"/>
      <c r="BA7" s="638"/>
      <c r="BB7" s="638"/>
      <c r="BC7" s="638"/>
      <c r="BD7" s="638"/>
      <c r="BE7" s="638"/>
      <c r="BF7" s="639"/>
      <c r="BG7" s="640">
        <v>862836</v>
      </c>
      <c r="BH7" s="641"/>
      <c r="BI7" s="641"/>
      <c r="BJ7" s="641"/>
      <c r="BK7" s="641"/>
      <c r="BL7" s="641"/>
      <c r="BM7" s="641"/>
      <c r="BN7" s="642"/>
      <c r="BO7" s="677">
        <v>43.1</v>
      </c>
      <c r="BP7" s="677"/>
      <c r="BQ7" s="677"/>
      <c r="BR7" s="677"/>
      <c r="BS7" s="678">
        <v>12624</v>
      </c>
      <c r="BT7" s="678"/>
      <c r="BU7" s="678"/>
      <c r="BV7" s="678"/>
      <c r="BW7" s="678"/>
      <c r="BX7" s="678"/>
      <c r="BY7" s="678"/>
      <c r="BZ7" s="678"/>
      <c r="CA7" s="678"/>
      <c r="CB7" s="737"/>
      <c r="CD7" s="673" t="s">
        <v>240</v>
      </c>
      <c r="CE7" s="674"/>
      <c r="CF7" s="674"/>
      <c r="CG7" s="674"/>
      <c r="CH7" s="674"/>
      <c r="CI7" s="674"/>
      <c r="CJ7" s="674"/>
      <c r="CK7" s="674"/>
      <c r="CL7" s="674"/>
      <c r="CM7" s="674"/>
      <c r="CN7" s="674"/>
      <c r="CO7" s="674"/>
      <c r="CP7" s="674"/>
      <c r="CQ7" s="675"/>
      <c r="CR7" s="640">
        <v>3115070</v>
      </c>
      <c r="CS7" s="641"/>
      <c r="CT7" s="641"/>
      <c r="CU7" s="641"/>
      <c r="CV7" s="641"/>
      <c r="CW7" s="641"/>
      <c r="CX7" s="641"/>
      <c r="CY7" s="642"/>
      <c r="CZ7" s="677">
        <v>23.1</v>
      </c>
      <c r="DA7" s="677"/>
      <c r="DB7" s="677"/>
      <c r="DC7" s="677"/>
      <c r="DD7" s="646">
        <v>1616045</v>
      </c>
      <c r="DE7" s="641"/>
      <c r="DF7" s="641"/>
      <c r="DG7" s="641"/>
      <c r="DH7" s="641"/>
      <c r="DI7" s="641"/>
      <c r="DJ7" s="641"/>
      <c r="DK7" s="641"/>
      <c r="DL7" s="641"/>
      <c r="DM7" s="641"/>
      <c r="DN7" s="641"/>
      <c r="DO7" s="641"/>
      <c r="DP7" s="642"/>
      <c r="DQ7" s="646">
        <v>1438798</v>
      </c>
      <c r="DR7" s="641"/>
      <c r="DS7" s="641"/>
      <c r="DT7" s="641"/>
      <c r="DU7" s="641"/>
      <c r="DV7" s="641"/>
      <c r="DW7" s="641"/>
      <c r="DX7" s="641"/>
      <c r="DY7" s="641"/>
      <c r="DZ7" s="641"/>
      <c r="EA7" s="641"/>
      <c r="EB7" s="641"/>
      <c r="EC7" s="684"/>
    </row>
    <row r="8" spans="2:143" ht="11.25" customHeight="1" x14ac:dyDescent="0.2">
      <c r="B8" s="637" t="s">
        <v>241</v>
      </c>
      <c r="C8" s="638"/>
      <c r="D8" s="638"/>
      <c r="E8" s="638"/>
      <c r="F8" s="638"/>
      <c r="G8" s="638"/>
      <c r="H8" s="638"/>
      <c r="I8" s="638"/>
      <c r="J8" s="638"/>
      <c r="K8" s="638"/>
      <c r="L8" s="638"/>
      <c r="M8" s="638"/>
      <c r="N8" s="638"/>
      <c r="O8" s="638"/>
      <c r="P8" s="638"/>
      <c r="Q8" s="639"/>
      <c r="R8" s="640">
        <v>5119</v>
      </c>
      <c r="S8" s="641"/>
      <c r="T8" s="641"/>
      <c r="U8" s="641"/>
      <c r="V8" s="641"/>
      <c r="W8" s="641"/>
      <c r="X8" s="641"/>
      <c r="Y8" s="642"/>
      <c r="Z8" s="677">
        <v>0</v>
      </c>
      <c r="AA8" s="677"/>
      <c r="AB8" s="677"/>
      <c r="AC8" s="677"/>
      <c r="AD8" s="678">
        <v>5119</v>
      </c>
      <c r="AE8" s="678"/>
      <c r="AF8" s="678"/>
      <c r="AG8" s="678"/>
      <c r="AH8" s="678"/>
      <c r="AI8" s="678"/>
      <c r="AJ8" s="678"/>
      <c r="AK8" s="678"/>
      <c r="AL8" s="643">
        <v>0.1</v>
      </c>
      <c r="AM8" s="644"/>
      <c r="AN8" s="644"/>
      <c r="AO8" s="679"/>
      <c r="AP8" s="637" t="s">
        <v>242</v>
      </c>
      <c r="AQ8" s="638"/>
      <c r="AR8" s="638"/>
      <c r="AS8" s="638"/>
      <c r="AT8" s="638"/>
      <c r="AU8" s="638"/>
      <c r="AV8" s="638"/>
      <c r="AW8" s="638"/>
      <c r="AX8" s="638"/>
      <c r="AY8" s="638"/>
      <c r="AZ8" s="638"/>
      <c r="BA8" s="638"/>
      <c r="BB8" s="638"/>
      <c r="BC8" s="638"/>
      <c r="BD8" s="638"/>
      <c r="BE8" s="638"/>
      <c r="BF8" s="639"/>
      <c r="BG8" s="640">
        <v>38570</v>
      </c>
      <c r="BH8" s="641"/>
      <c r="BI8" s="641"/>
      <c r="BJ8" s="641"/>
      <c r="BK8" s="641"/>
      <c r="BL8" s="641"/>
      <c r="BM8" s="641"/>
      <c r="BN8" s="642"/>
      <c r="BO8" s="677">
        <v>1.9</v>
      </c>
      <c r="BP8" s="677"/>
      <c r="BQ8" s="677"/>
      <c r="BR8" s="677"/>
      <c r="BS8" s="646" t="s">
        <v>243</v>
      </c>
      <c r="BT8" s="641"/>
      <c r="BU8" s="641"/>
      <c r="BV8" s="641"/>
      <c r="BW8" s="641"/>
      <c r="BX8" s="641"/>
      <c r="BY8" s="641"/>
      <c r="BZ8" s="641"/>
      <c r="CA8" s="641"/>
      <c r="CB8" s="684"/>
      <c r="CD8" s="673" t="s">
        <v>244</v>
      </c>
      <c r="CE8" s="674"/>
      <c r="CF8" s="674"/>
      <c r="CG8" s="674"/>
      <c r="CH8" s="674"/>
      <c r="CI8" s="674"/>
      <c r="CJ8" s="674"/>
      <c r="CK8" s="674"/>
      <c r="CL8" s="674"/>
      <c r="CM8" s="674"/>
      <c r="CN8" s="674"/>
      <c r="CO8" s="674"/>
      <c r="CP8" s="674"/>
      <c r="CQ8" s="675"/>
      <c r="CR8" s="640">
        <v>2846298</v>
      </c>
      <c r="CS8" s="641"/>
      <c r="CT8" s="641"/>
      <c r="CU8" s="641"/>
      <c r="CV8" s="641"/>
      <c r="CW8" s="641"/>
      <c r="CX8" s="641"/>
      <c r="CY8" s="642"/>
      <c r="CZ8" s="677">
        <v>21.1</v>
      </c>
      <c r="DA8" s="677"/>
      <c r="DB8" s="677"/>
      <c r="DC8" s="677"/>
      <c r="DD8" s="646">
        <v>24718</v>
      </c>
      <c r="DE8" s="641"/>
      <c r="DF8" s="641"/>
      <c r="DG8" s="641"/>
      <c r="DH8" s="641"/>
      <c r="DI8" s="641"/>
      <c r="DJ8" s="641"/>
      <c r="DK8" s="641"/>
      <c r="DL8" s="641"/>
      <c r="DM8" s="641"/>
      <c r="DN8" s="641"/>
      <c r="DO8" s="641"/>
      <c r="DP8" s="642"/>
      <c r="DQ8" s="646">
        <v>1623646</v>
      </c>
      <c r="DR8" s="641"/>
      <c r="DS8" s="641"/>
      <c r="DT8" s="641"/>
      <c r="DU8" s="641"/>
      <c r="DV8" s="641"/>
      <c r="DW8" s="641"/>
      <c r="DX8" s="641"/>
      <c r="DY8" s="641"/>
      <c r="DZ8" s="641"/>
      <c r="EA8" s="641"/>
      <c r="EB8" s="641"/>
      <c r="EC8" s="684"/>
    </row>
    <row r="9" spans="2:143" ht="11.25" customHeight="1" x14ac:dyDescent="0.2">
      <c r="B9" s="637" t="s">
        <v>245</v>
      </c>
      <c r="C9" s="638"/>
      <c r="D9" s="638"/>
      <c r="E9" s="638"/>
      <c r="F9" s="638"/>
      <c r="G9" s="638"/>
      <c r="H9" s="638"/>
      <c r="I9" s="638"/>
      <c r="J9" s="638"/>
      <c r="K9" s="638"/>
      <c r="L9" s="638"/>
      <c r="M9" s="638"/>
      <c r="N9" s="638"/>
      <c r="O9" s="638"/>
      <c r="P9" s="638"/>
      <c r="Q9" s="639"/>
      <c r="R9" s="640">
        <v>2855</v>
      </c>
      <c r="S9" s="641"/>
      <c r="T9" s="641"/>
      <c r="U9" s="641"/>
      <c r="V9" s="641"/>
      <c r="W9" s="641"/>
      <c r="X9" s="641"/>
      <c r="Y9" s="642"/>
      <c r="Z9" s="677">
        <v>0</v>
      </c>
      <c r="AA9" s="677"/>
      <c r="AB9" s="677"/>
      <c r="AC9" s="677"/>
      <c r="AD9" s="678">
        <v>2855</v>
      </c>
      <c r="AE9" s="678"/>
      <c r="AF9" s="678"/>
      <c r="AG9" s="678"/>
      <c r="AH9" s="678"/>
      <c r="AI9" s="678"/>
      <c r="AJ9" s="678"/>
      <c r="AK9" s="678"/>
      <c r="AL9" s="643">
        <v>0</v>
      </c>
      <c r="AM9" s="644"/>
      <c r="AN9" s="644"/>
      <c r="AO9" s="679"/>
      <c r="AP9" s="637" t="s">
        <v>246</v>
      </c>
      <c r="AQ9" s="638"/>
      <c r="AR9" s="638"/>
      <c r="AS9" s="638"/>
      <c r="AT9" s="638"/>
      <c r="AU9" s="638"/>
      <c r="AV9" s="638"/>
      <c r="AW9" s="638"/>
      <c r="AX9" s="638"/>
      <c r="AY9" s="638"/>
      <c r="AZ9" s="638"/>
      <c r="BA9" s="638"/>
      <c r="BB9" s="638"/>
      <c r="BC9" s="638"/>
      <c r="BD9" s="638"/>
      <c r="BE9" s="638"/>
      <c r="BF9" s="639"/>
      <c r="BG9" s="640">
        <v>721323</v>
      </c>
      <c r="BH9" s="641"/>
      <c r="BI9" s="641"/>
      <c r="BJ9" s="641"/>
      <c r="BK9" s="641"/>
      <c r="BL9" s="641"/>
      <c r="BM9" s="641"/>
      <c r="BN9" s="642"/>
      <c r="BO9" s="677">
        <v>36.1</v>
      </c>
      <c r="BP9" s="677"/>
      <c r="BQ9" s="677"/>
      <c r="BR9" s="677"/>
      <c r="BS9" s="646" t="s">
        <v>129</v>
      </c>
      <c r="BT9" s="641"/>
      <c r="BU9" s="641"/>
      <c r="BV9" s="641"/>
      <c r="BW9" s="641"/>
      <c r="BX9" s="641"/>
      <c r="BY9" s="641"/>
      <c r="BZ9" s="641"/>
      <c r="CA9" s="641"/>
      <c r="CB9" s="684"/>
      <c r="CD9" s="673" t="s">
        <v>247</v>
      </c>
      <c r="CE9" s="674"/>
      <c r="CF9" s="674"/>
      <c r="CG9" s="674"/>
      <c r="CH9" s="674"/>
      <c r="CI9" s="674"/>
      <c r="CJ9" s="674"/>
      <c r="CK9" s="674"/>
      <c r="CL9" s="674"/>
      <c r="CM9" s="674"/>
      <c r="CN9" s="674"/>
      <c r="CO9" s="674"/>
      <c r="CP9" s="674"/>
      <c r="CQ9" s="675"/>
      <c r="CR9" s="640">
        <v>523320</v>
      </c>
      <c r="CS9" s="641"/>
      <c r="CT9" s="641"/>
      <c r="CU9" s="641"/>
      <c r="CV9" s="641"/>
      <c r="CW9" s="641"/>
      <c r="CX9" s="641"/>
      <c r="CY9" s="642"/>
      <c r="CZ9" s="677">
        <v>3.9</v>
      </c>
      <c r="DA9" s="677"/>
      <c r="DB9" s="677"/>
      <c r="DC9" s="677"/>
      <c r="DD9" s="646">
        <v>1188</v>
      </c>
      <c r="DE9" s="641"/>
      <c r="DF9" s="641"/>
      <c r="DG9" s="641"/>
      <c r="DH9" s="641"/>
      <c r="DI9" s="641"/>
      <c r="DJ9" s="641"/>
      <c r="DK9" s="641"/>
      <c r="DL9" s="641"/>
      <c r="DM9" s="641"/>
      <c r="DN9" s="641"/>
      <c r="DO9" s="641"/>
      <c r="DP9" s="642"/>
      <c r="DQ9" s="646">
        <v>383238</v>
      </c>
      <c r="DR9" s="641"/>
      <c r="DS9" s="641"/>
      <c r="DT9" s="641"/>
      <c r="DU9" s="641"/>
      <c r="DV9" s="641"/>
      <c r="DW9" s="641"/>
      <c r="DX9" s="641"/>
      <c r="DY9" s="641"/>
      <c r="DZ9" s="641"/>
      <c r="EA9" s="641"/>
      <c r="EB9" s="641"/>
      <c r="EC9" s="684"/>
    </row>
    <row r="10" spans="2:143" ht="11.25" customHeight="1" x14ac:dyDescent="0.2">
      <c r="B10" s="637" t="s">
        <v>248</v>
      </c>
      <c r="C10" s="638"/>
      <c r="D10" s="638"/>
      <c r="E10" s="638"/>
      <c r="F10" s="638"/>
      <c r="G10" s="638"/>
      <c r="H10" s="638"/>
      <c r="I10" s="638"/>
      <c r="J10" s="638"/>
      <c r="K10" s="638"/>
      <c r="L10" s="638"/>
      <c r="M10" s="638"/>
      <c r="N10" s="638"/>
      <c r="O10" s="638"/>
      <c r="P10" s="638"/>
      <c r="Q10" s="639"/>
      <c r="R10" s="640" t="s">
        <v>129</v>
      </c>
      <c r="S10" s="641"/>
      <c r="T10" s="641"/>
      <c r="U10" s="641"/>
      <c r="V10" s="641"/>
      <c r="W10" s="641"/>
      <c r="X10" s="641"/>
      <c r="Y10" s="642"/>
      <c r="Z10" s="677" t="s">
        <v>129</v>
      </c>
      <c r="AA10" s="677"/>
      <c r="AB10" s="677"/>
      <c r="AC10" s="677"/>
      <c r="AD10" s="678" t="s">
        <v>243</v>
      </c>
      <c r="AE10" s="678"/>
      <c r="AF10" s="678"/>
      <c r="AG10" s="678"/>
      <c r="AH10" s="678"/>
      <c r="AI10" s="678"/>
      <c r="AJ10" s="678"/>
      <c r="AK10" s="678"/>
      <c r="AL10" s="643" t="s">
        <v>129</v>
      </c>
      <c r="AM10" s="644"/>
      <c r="AN10" s="644"/>
      <c r="AO10" s="679"/>
      <c r="AP10" s="637" t="s">
        <v>249</v>
      </c>
      <c r="AQ10" s="638"/>
      <c r="AR10" s="638"/>
      <c r="AS10" s="638"/>
      <c r="AT10" s="638"/>
      <c r="AU10" s="638"/>
      <c r="AV10" s="638"/>
      <c r="AW10" s="638"/>
      <c r="AX10" s="638"/>
      <c r="AY10" s="638"/>
      <c r="AZ10" s="638"/>
      <c r="BA10" s="638"/>
      <c r="BB10" s="638"/>
      <c r="BC10" s="638"/>
      <c r="BD10" s="638"/>
      <c r="BE10" s="638"/>
      <c r="BF10" s="639"/>
      <c r="BG10" s="640">
        <v>39290</v>
      </c>
      <c r="BH10" s="641"/>
      <c r="BI10" s="641"/>
      <c r="BJ10" s="641"/>
      <c r="BK10" s="641"/>
      <c r="BL10" s="641"/>
      <c r="BM10" s="641"/>
      <c r="BN10" s="642"/>
      <c r="BO10" s="677">
        <v>2</v>
      </c>
      <c r="BP10" s="677"/>
      <c r="BQ10" s="677"/>
      <c r="BR10" s="677"/>
      <c r="BS10" s="646" t="s">
        <v>129</v>
      </c>
      <c r="BT10" s="641"/>
      <c r="BU10" s="641"/>
      <c r="BV10" s="641"/>
      <c r="BW10" s="641"/>
      <c r="BX10" s="641"/>
      <c r="BY10" s="641"/>
      <c r="BZ10" s="641"/>
      <c r="CA10" s="641"/>
      <c r="CB10" s="684"/>
      <c r="CD10" s="673" t="s">
        <v>250</v>
      </c>
      <c r="CE10" s="674"/>
      <c r="CF10" s="674"/>
      <c r="CG10" s="674"/>
      <c r="CH10" s="674"/>
      <c r="CI10" s="674"/>
      <c r="CJ10" s="674"/>
      <c r="CK10" s="674"/>
      <c r="CL10" s="674"/>
      <c r="CM10" s="674"/>
      <c r="CN10" s="674"/>
      <c r="CO10" s="674"/>
      <c r="CP10" s="674"/>
      <c r="CQ10" s="675"/>
      <c r="CR10" s="640">
        <v>17429</v>
      </c>
      <c r="CS10" s="641"/>
      <c r="CT10" s="641"/>
      <c r="CU10" s="641"/>
      <c r="CV10" s="641"/>
      <c r="CW10" s="641"/>
      <c r="CX10" s="641"/>
      <c r="CY10" s="642"/>
      <c r="CZ10" s="677">
        <v>0.1</v>
      </c>
      <c r="DA10" s="677"/>
      <c r="DB10" s="677"/>
      <c r="DC10" s="677"/>
      <c r="DD10" s="646" t="s">
        <v>243</v>
      </c>
      <c r="DE10" s="641"/>
      <c r="DF10" s="641"/>
      <c r="DG10" s="641"/>
      <c r="DH10" s="641"/>
      <c r="DI10" s="641"/>
      <c r="DJ10" s="641"/>
      <c r="DK10" s="641"/>
      <c r="DL10" s="641"/>
      <c r="DM10" s="641"/>
      <c r="DN10" s="641"/>
      <c r="DO10" s="641"/>
      <c r="DP10" s="642"/>
      <c r="DQ10" s="646">
        <v>5429</v>
      </c>
      <c r="DR10" s="641"/>
      <c r="DS10" s="641"/>
      <c r="DT10" s="641"/>
      <c r="DU10" s="641"/>
      <c r="DV10" s="641"/>
      <c r="DW10" s="641"/>
      <c r="DX10" s="641"/>
      <c r="DY10" s="641"/>
      <c r="DZ10" s="641"/>
      <c r="EA10" s="641"/>
      <c r="EB10" s="641"/>
      <c r="EC10" s="684"/>
    </row>
    <row r="11" spans="2:143" ht="11.25" customHeight="1" x14ac:dyDescent="0.2">
      <c r="B11" s="637" t="s">
        <v>251</v>
      </c>
      <c r="C11" s="638"/>
      <c r="D11" s="638"/>
      <c r="E11" s="638"/>
      <c r="F11" s="638"/>
      <c r="G11" s="638"/>
      <c r="H11" s="638"/>
      <c r="I11" s="638"/>
      <c r="J11" s="638"/>
      <c r="K11" s="638"/>
      <c r="L11" s="638"/>
      <c r="M11" s="638"/>
      <c r="N11" s="638"/>
      <c r="O11" s="638"/>
      <c r="P11" s="638"/>
      <c r="Q11" s="639"/>
      <c r="R11" s="640">
        <v>357014</v>
      </c>
      <c r="S11" s="641"/>
      <c r="T11" s="641"/>
      <c r="U11" s="641"/>
      <c r="V11" s="641"/>
      <c r="W11" s="641"/>
      <c r="X11" s="641"/>
      <c r="Y11" s="642"/>
      <c r="Z11" s="643">
        <v>2.5</v>
      </c>
      <c r="AA11" s="644"/>
      <c r="AB11" s="644"/>
      <c r="AC11" s="645"/>
      <c r="AD11" s="646">
        <v>357014</v>
      </c>
      <c r="AE11" s="641"/>
      <c r="AF11" s="641"/>
      <c r="AG11" s="641"/>
      <c r="AH11" s="641"/>
      <c r="AI11" s="641"/>
      <c r="AJ11" s="641"/>
      <c r="AK11" s="642"/>
      <c r="AL11" s="643">
        <v>5.0999999999999996</v>
      </c>
      <c r="AM11" s="644"/>
      <c r="AN11" s="644"/>
      <c r="AO11" s="679"/>
      <c r="AP11" s="637" t="s">
        <v>252</v>
      </c>
      <c r="AQ11" s="638"/>
      <c r="AR11" s="638"/>
      <c r="AS11" s="638"/>
      <c r="AT11" s="638"/>
      <c r="AU11" s="638"/>
      <c r="AV11" s="638"/>
      <c r="AW11" s="638"/>
      <c r="AX11" s="638"/>
      <c r="AY11" s="638"/>
      <c r="AZ11" s="638"/>
      <c r="BA11" s="638"/>
      <c r="BB11" s="638"/>
      <c r="BC11" s="638"/>
      <c r="BD11" s="638"/>
      <c r="BE11" s="638"/>
      <c r="BF11" s="639"/>
      <c r="BG11" s="640">
        <v>63653</v>
      </c>
      <c r="BH11" s="641"/>
      <c r="BI11" s="641"/>
      <c r="BJ11" s="641"/>
      <c r="BK11" s="641"/>
      <c r="BL11" s="641"/>
      <c r="BM11" s="641"/>
      <c r="BN11" s="642"/>
      <c r="BO11" s="677">
        <v>3.2</v>
      </c>
      <c r="BP11" s="677"/>
      <c r="BQ11" s="677"/>
      <c r="BR11" s="677"/>
      <c r="BS11" s="646">
        <v>12624</v>
      </c>
      <c r="BT11" s="641"/>
      <c r="BU11" s="641"/>
      <c r="BV11" s="641"/>
      <c r="BW11" s="641"/>
      <c r="BX11" s="641"/>
      <c r="BY11" s="641"/>
      <c r="BZ11" s="641"/>
      <c r="CA11" s="641"/>
      <c r="CB11" s="684"/>
      <c r="CD11" s="673" t="s">
        <v>253</v>
      </c>
      <c r="CE11" s="674"/>
      <c r="CF11" s="674"/>
      <c r="CG11" s="674"/>
      <c r="CH11" s="674"/>
      <c r="CI11" s="674"/>
      <c r="CJ11" s="674"/>
      <c r="CK11" s="674"/>
      <c r="CL11" s="674"/>
      <c r="CM11" s="674"/>
      <c r="CN11" s="674"/>
      <c r="CO11" s="674"/>
      <c r="CP11" s="674"/>
      <c r="CQ11" s="675"/>
      <c r="CR11" s="640">
        <v>1282989</v>
      </c>
      <c r="CS11" s="641"/>
      <c r="CT11" s="641"/>
      <c r="CU11" s="641"/>
      <c r="CV11" s="641"/>
      <c r="CW11" s="641"/>
      <c r="CX11" s="641"/>
      <c r="CY11" s="642"/>
      <c r="CZ11" s="677">
        <v>9.5</v>
      </c>
      <c r="DA11" s="677"/>
      <c r="DB11" s="677"/>
      <c r="DC11" s="677"/>
      <c r="DD11" s="646">
        <v>561381</v>
      </c>
      <c r="DE11" s="641"/>
      <c r="DF11" s="641"/>
      <c r="DG11" s="641"/>
      <c r="DH11" s="641"/>
      <c r="DI11" s="641"/>
      <c r="DJ11" s="641"/>
      <c r="DK11" s="641"/>
      <c r="DL11" s="641"/>
      <c r="DM11" s="641"/>
      <c r="DN11" s="641"/>
      <c r="DO11" s="641"/>
      <c r="DP11" s="642"/>
      <c r="DQ11" s="646">
        <v>330676</v>
      </c>
      <c r="DR11" s="641"/>
      <c r="DS11" s="641"/>
      <c r="DT11" s="641"/>
      <c r="DU11" s="641"/>
      <c r="DV11" s="641"/>
      <c r="DW11" s="641"/>
      <c r="DX11" s="641"/>
      <c r="DY11" s="641"/>
      <c r="DZ11" s="641"/>
      <c r="EA11" s="641"/>
      <c r="EB11" s="641"/>
      <c r="EC11" s="684"/>
    </row>
    <row r="12" spans="2:143" ht="11.25" customHeight="1" x14ac:dyDescent="0.2">
      <c r="B12" s="637" t="s">
        <v>254</v>
      </c>
      <c r="C12" s="638"/>
      <c r="D12" s="638"/>
      <c r="E12" s="638"/>
      <c r="F12" s="638"/>
      <c r="G12" s="638"/>
      <c r="H12" s="638"/>
      <c r="I12" s="638"/>
      <c r="J12" s="638"/>
      <c r="K12" s="638"/>
      <c r="L12" s="638"/>
      <c r="M12" s="638"/>
      <c r="N12" s="638"/>
      <c r="O12" s="638"/>
      <c r="P12" s="638"/>
      <c r="Q12" s="639"/>
      <c r="R12" s="640">
        <v>5912</v>
      </c>
      <c r="S12" s="641"/>
      <c r="T12" s="641"/>
      <c r="U12" s="641"/>
      <c r="V12" s="641"/>
      <c r="W12" s="641"/>
      <c r="X12" s="641"/>
      <c r="Y12" s="642"/>
      <c r="Z12" s="677">
        <v>0</v>
      </c>
      <c r="AA12" s="677"/>
      <c r="AB12" s="677"/>
      <c r="AC12" s="677"/>
      <c r="AD12" s="678">
        <v>5912</v>
      </c>
      <c r="AE12" s="678"/>
      <c r="AF12" s="678"/>
      <c r="AG12" s="678"/>
      <c r="AH12" s="678"/>
      <c r="AI12" s="678"/>
      <c r="AJ12" s="678"/>
      <c r="AK12" s="678"/>
      <c r="AL12" s="643">
        <v>0.1</v>
      </c>
      <c r="AM12" s="644"/>
      <c r="AN12" s="644"/>
      <c r="AO12" s="679"/>
      <c r="AP12" s="637" t="s">
        <v>255</v>
      </c>
      <c r="AQ12" s="638"/>
      <c r="AR12" s="638"/>
      <c r="AS12" s="638"/>
      <c r="AT12" s="638"/>
      <c r="AU12" s="638"/>
      <c r="AV12" s="638"/>
      <c r="AW12" s="638"/>
      <c r="AX12" s="638"/>
      <c r="AY12" s="638"/>
      <c r="AZ12" s="638"/>
      <c r="BA12" s="638"/>
      <c r="BB12" s="638"/>
      <c r="BC12" s="638"/>
      <c r="BD12" s="638"/>
      <c r="BE12" s="638"/>
      <c r="BF12" s="639"/>
      <c r="BG12" s="640">
        <v>867988</v>
      </c>
      <c r="BH12" s="641"/>
      <c r="BI12" s="641"/>
      <c r="BJ12" s="641"/>
      <c r="BK12" s="641"/>
      <c r="BL12" s="641"/>
      <c r="BM12" s="641"/>
      <c r="BN12" s="642"/>
      <c r="BO12" s="677">
        <v>43.4</v>
      </c>
      <c r="BP12" s="677"/>
      <c r="BQ12" s="677"/>
      <c r="BR12" s="677"/>
      <c r="BS12" s="646" t="s">
        <v>243</v>
      </c>
      <c r="BT12" s="641"/>
      <c r="BU12" s="641"/>
      <c r="BV12" s="641"/>
      <c r="BW12" s="641"/>
      <c r="BX12" s="641"/>
      <c r="BY12" s="641"/>
      <c r="BZ12" s="641"/>
      <c r="CA12" s="641"/>
      <c r="CB12" s="684"/>
      <c r="CD12" s="673" t="s">
        <v>256</v>
      </c>
      <c r="CE12" s="674"/>
      <c r="CF12" s="674"/>
      <c r="CG12" s="674"/>
      <c r="CH12" s="674"/>
      <c r="CI12" s="674"/>
      <c r="CJ12" s="674"/>
      <c r="CK12" s="674"/>
      <c r="CL12" s="674"/>
      <c r="CM12" s="674"/>
      <c r="CN12" s="674"/>
      <c r="CO12" s="674"/>
      <c r="CP12" s="674"/>
      <c r="CQ12" s="675"/>
      <c r="CR12" s="640">
        <v>223834</v>
      </c>
      <c r="CS12" s="641"/>
      <c r="CT12" s="641"/>
      <c r="CU12" s="641"/>
      <c r="CV12" s="641"/>
      <c r="CW12" s="641"/>
      <c r="CX12" s="641"/>
      <c r="CY12" s="642"/>
      <c r="CZ12" s="677">
        <v>1.7</v>
      </c>
      <c r="DA12" s="677"/>
      <c r="DB12" s="677"/>
      <c r="DC12" s="677"/>
      <c r="DD12" s="646" t="s">
        <v>243</v>
      </c>
      <c r="DE12" s="641"/>
      <c r="DF12" s="641"/>
      <c r="DG12" s="641"/>
      <c r="DH12" s="641"/>
      <c r="DI12" s="641"/>
      <c r="DJ12" s="641"/>
      <c r="DK12" s="641"/>
      <c r="DL12" s="641"/>
      <c r="DM12" s="641"/>
      <c r="DN12" s="641"/>
      <c r="DO12" s="641"/>
      <c r="DP12" s="642"/>
      <c r="DQ12" s="646">
        <v>120931</v>
      </c>
      <c r="DR12" s="641"/>
      <c r="DS12" s="641"/>
      <c r="DT12" s="641"/>
      <c r="DU12" s="641"/>
      <c r="DV12" s="641"/>
      <c r="DW12" s="641"/>
      <c r="DX12" s="641"/>
      <c r="DY12" s="641"/>
      <c r="DZ12" s="641"/>
      <c r="EA12" s="641"/>
      <c r="EB12" s="641"/>
      <c r="EC12" s="684"/>
    </row>
    <row r="13" spans="2:143" ht="11.25" customHeight="1" x14ac:dyDescent="0.2">
      <c r="B13" s="637" t="s">
        <v>257</v>
      </c>
      <c r="C13" s="638"/>
      <c r="D13" s="638"/>
      <c r="E13" s="638"/>
      <c r="F13" s="638"/>
      <c r="G13" s="638"/>
      <c r="H13" s="638"/>
      <c r="I13" s="638"/>
      <c r="J13" s="638"/>
      <c r="K13" s="638"/>
      <c r="L13" s="638"/>
      <c r="M13" s="638"/>
      <c r="N13" s="638"/>
      <c r="O13" s="638"/>
      <c r="P13" s="638"/>
      <c r="Q13" s="639"/>
      <c r="R13" s="640" t="s">
        <v>129</v>
      </c>
      <c r="S13" s="641"/>
      <c r="T13" s="641"/>
      <c r="U13" s="641"/>
      <c r="V13" s="641"/>
      <c r="W13" s="641"/>
      <c r="X13" s="641"/>
      <c r="Y13" s="642"/>
      <c r="Z13" s="677" t="s">
        <v>129</v>
      </c>
      <c r="AA13" s="677"/>
      <c r="AB13" s="677"/>
      <c r="AC13" s="677"/>
      <c r="AD13" s="678" t="s">
        <v>243</v>
      </c>
      <c r="AE13" s="678"/>
      <c r="AF13" s="678"/>
      <c r="AG13" s="678"/>
      <c r="AH13" s="678"/>
      <c r="AI13" s="678"/>
      <c r="AJ13" s="678"/>
      <c r="AK13" s="678"/>
      <c r="AL13" s="643" t="s">
        <v>129</v>
      </c>
      <c r="AM13" s="644"/>
      <c r="AN13" s="644"/>
      <c r="AO13" s="679"/>
      <c r="AP13" s="637" t="s">
        <v>258</v>
      </c>
      <c r="AQ13" s="638"/>
      <c r="AR13" s="638"/>
      <c r="AS13" s="638"/>
      <c r="AT13" s="638"/>
      <c r="AU13" s="638"/>
      <c r="AV13" s="638"/>
      <c r="AW13" s="638"/>
      <c r="AX13" s="638"/>
      <c r="AY13" s="638"/>
      <c r="AZ13" s="638"/>
      <c r="BA13" s="638"/>
      <c r="BB13" s="638"/>
      <c r="BC13" s="638"/>
      <c r="BD13" s="638"/>
      <c r="BE13" s="638"/>
      <c r="BF13" s="639"/>
      <c r="BG13" s="640">
        <v>858559</v>
      </c>
      <c r="BH13" s="641"/>
      <c r="BI13" s="641"/>
      <c r="BJ13" s="641"/>
      <c r="BK13" s="641"/>
      <c r="BL13" s="641"/>
      <c r="BM13" s="641"/>
      <c r="BN13" s="642"/>
      <c r="BO13" s="677">
        <v>42.9</v>
      </c>
      <c r="BP13" s="677"/>
      <c r="BQ13" s="677"/>
      <c r="BR13" s="677"/>
      <c r="BS13" s="646" t="s">
        <v>129</v>
      </c>
      <c r="BT13" s="641"/>
      <c r="BU13" s="641"/>
      <c r="BV13" s="641"/>
      <c r="BW13" s="641"/>
      <c r="BX13" s="641"/>
      <c r="BY13" s="641"/>
      <c r="BZ13" s="641"/>
      <c r="CA13" s="641"/>
      <c r="CB13" s="684"/>
      <c r="CD13" s="673" t="s">
        <v>259</v>
      </c>
      <c r="CE13" s="674"/>
      <c r="CF13" s="674"/>
      <c r="CG13" s="674"/>
      <c r="CH13" s="674"/>
      <c r="CI13" s="674"/>
      <c r="CJ13" s="674"/>
      <c r="CK13" s="674"/>
      <c r="CL13" s="674"/>
      <c r="CM13" s="674"/>
      <c r="CN13" s="674"/>
      <c r="CO13" s="674"/>
      <c r="CP13" s="674"/>
      <c r="CQ13" s="675"/>
      <c r="CR13" s="640">
        <v>1404198</v>
      </c>
      <c r="CS13" s="641"/>
      <c r="CT13" s="641"/>
      <c r="CU13" s="641"/>
      <c r="CV13" s="641"/>
      <c r="CW13" s="641"/>
      <c r="CX13" s="641"/>
      <c r="CY13" s="642"/>
      <c r="CZ13" s="677">
        <v>10.4</v>
      </c>
      <c r="DA13" s="677"/>
      <c r="DB13" s="677"/>
      <c r="DC13" s="677"/>
      <c r="DD13" s="646">
        <v>299848</v>
      </c>
      <c r="DE13" s="641"/>
      <c r="DF13" s="641"/>
      <c r="DG13" s="641"/>
      <c r="DH13" s="641"/>
      <c r="DI13" s="641"/>
      <c r="DJ13" s="641"/>
      <c r="DK13" s="641"/>
      <c r="DL13" s="641"/>
      <c r="DM13" s="641"/>
      <c r="DN13" s="641"/>
      <c r="DO13" s="641"/>
      <c r="DP13" s="642"/>
      <c r="DQ13" s="646">
        <v>1106393</v>
      </c>
      <c r="DR13" s="641"/>
      <c r="DS13" s="641"/>
      <c r="DT13" s="641"/>
      <c r="DU13" s="641"/>
      <c r="DV13" s="641"/>
      <c r="DW13" s="641"/>
      <c r="DX13" s="641"/>
      <c r="DY13" s="641"/>
      <c r="DZ13" s="641"/>
      <c r="EA13" s="641"/>
      <c r="EB13" s="641"/>
      <c r="EC13" s="684"/>
    </row>
    <row r="14" spans="2:143" ht="11.25" customHeight="1" x14ac:dyDescent="0.2">
      <c r="B14" s="637" t="s">
        <v>260</v>
      </c>
      <c r="C14" s="638"/>
      <c r="D14" s="638"/>
      <c r="E14" s="638"/>
      <c r="F14" s="638"/>
      <c r="G14" s="638"/>
      <c r="H14" s="638"/>
      <c r="I14" s="638"/>
      <c r="J14" s="638"/>
      <c r="K14" s="638"/>
      <c r="L14" s="638"/>
      <c r="M14" s="638"/>
      <c r="N14" s="638"/>
      <c r="O14" s="638"/>
      <c r="P14" s="638"/>
      <c r="Q14" s="639"/>
      <c r="R14" s="640">
        <v>14354</v>
      </c>
      <c r="S14" s="641"/>
      <c r="T14" s="641"/>
      <c r="U14" s="641"/>
      <c r="V14" s="641"/>
      <c r="W14" s="641"/>
      <c r="X14" s="641"/>
      <c r="Y14" s="642"/>
      <c r="Z14" s="677">
        <v>0.1</v>
      </c>
      <c r="AA14" s="677"/>
      <c r="AB14" s="677"/>
      <c r="AC14" s="677"/>
      <c r="AD14" s="678">
        <v>14354</v>
      </c>
      <c r="AE14" s="678"/>
      <c r="AF14" s="678"/>
      <c r="AG14" s="678"/>
      <c r="AH14" s="678"/>
      <c r="AI14" s="678"/>
      <c r="AJ14" s="678"/>
      <c r="AK14" s="678"/>
      <c r="AL14" s="643">
        <v>0.2</v>
      </c>
      <c r="AM14" s="644"/>
      <c r="AN14" s="644"/>
      <c r="AO14" s="679"/>
      <c r="AP14" s="637" t="s">
        <v>261</v>
      </c>
      <c r="AQ14" s="638"/>
      <c r="AR14" s="638"/>
      <c r="AS14" s="638"/>
      <c r="AT14" s="638"/>
      <c r="AU14" s="638"/>
      <c r="AV14" s="638"/>
      <c r="AW14" s="638"/>
      <c r="AX14" s="638"/>
      <c r="AY14" s="638"/>
      <c r="AZ14" s="638"/>
      <c r="BA14" s="638"/>
      <c r="BB14" s="638"/>
      <c r="BC14" s="638"/>
      <c r="BD14" s="638"/>
      <c r="BE14" s="638"/>
      <c r="BF14" s="639"/>
      <c r="BG14" s="640">
        <v>80591</v>
      </c>
      <c r="BH14" s="641"/>
      <c r="BI14" s="641"/>
      <c r="BJ14" s="641"/>
      <c r="BK14" s="641"/>
      <c r="BL14" s="641"/>
      <c r="BM14" s="641"/>
      <c r="BN14" s="642"/>
      <c r="BO14" s="677">
        <v>4</v>
      </c>
      <c r="BP14" s="677"/>
      <c r="BQ14" s="677"/>
      <c r="BR14" s="677"/>
      <c r="BS14" s="646" t="s">
        <v>129</v>
      </c>
      <c r="BT14" s="641"/>
      <c r="BU14" s="641"/>
      <c r="BV14" s="641"/>
      <c r="BW14" s="641"/>
      <c r="BX14" s="641"/>
      <c r="BY14" s="641"/>
      <c r="BZ14" s="641"/>
      <c r="CA14" s="641"/>
      <c r="CB14" s="684"/>
      <c r="CD14" s="673" t="s">
        <v>262</v>
      </c>
      <c r="CE14" s="674"/>
      <c r="CF14" s="674"/>
      <c r="CG14" s="674"/>
      <c r="CH14" s="674"/>
      <c r="CI14" s="674"/>
      <c r="CJ14" s="674"/>
      <c r="CK14" s="674"/>
      <c r="CL14" s="674"/>
      <c r="CM14" s="674"/>
      <c r="CN14" s="674"/>
      <c r="CO14" s="674"/>
      <c r="CP14" s="674"/>
      <c r="CQ14" s="675"/>
      <c r="CR14" s="640">
        <v>547015</v>
      </c>
      <c r="CS14" s="641"/>
      <c r="CT14" s="641"/>
      <c r="CU14" s="641"/>
      <c r="CV14" s="641"/>
      <c r="CW14" s="641"/>
      <c r="CX14" s="641"/>
      <c r="CY14" s="642"/>
      <c r="CZ14" s="677">
        <v>4.0999999999999996</v>
      </c>
      <c r="DA14" s="677"/>
      <c r="DB14" s="677"/>
      <c r="DC14" s="677"/>
      <c r="DD14" s="646">
        <v>49005</v>
      </c>
      <c r="DE14" s="641"/>
      <c r="DF14" s="641"/>
      <c r="DG14" s="641"/>
      <c r="DH14" s="641"/>
      <c r="DI14" s="641"/>
      <c r="DJ14" s="641"/>
      <c r="DK14" s="641"/>
      <c r="DL14" s="641"/>
      <c r="DM14" s="641"/>
      <c r="DN14" s="641"/>
      <c r="DO14" s="641"/>
      <c r="DP14" s="642"/>
      <c r="DQ14" s="646">
        <v>404548</v>
      </c>
      <c r="DR14" s="641"/>
      <c r="DS14" s="641"/>
      <c r="DT14" s="641"/>
      <c r="DU14" s="641"/>
      <c r="DV14" s="641"/>
      <c r="DW14" s="641"/>
      <c r="DX14" s="641"/>
      <c r="DY14" s="641"/>
      <c r="DZ14" s="641"/>
      <c r="EA14" s="641"/>
      <c r="EB14" s="641"/>
      <c r="EC14" s="684"/>
    </row>
    <row r="15" spans="2:143" ht="11.25" customHeight="1" x14ac:dyDescent="0.2">
      <c r="B15" s="637" t="s">
        <v>263</v>
      </c>
      <c r="C15" s="638"/>
      <c r="D15" s="638"/>
      <c r="E15" s="638"/>
      <c r="F15" s="638"/>
      <c r="G15" s="638"/>
      <c r="H15" s="638"/>
      <c r="I15" s="638"/>
      <c r="J15" s="638"/>
      <c r="K15" s="638"/>
      <c r="L15" s="638"/>
      <c r="M15" s="638"/>
      <c r="N15" s="638"/>
      <c r="O15" s="638"/>
      <c r="P15" s="638"/>
      <c r="Q15" s="639"/>
      <c r="R15" s="640" t="s">
        <v>243</v>
      </c>
      <c r="S15" s="641"/>
      <c r="T15" s="641"/>
      <c r="U15" s="641"/>
      <c r="V15" s="641"/>
      <c r="W15" s="641"/>
      <c r="X15" s="641"/>
      <c r="Y15" s="642"/>
      <c r="Z15" s="677" t="s">
        <v>243</v>
      </c>
      <c r="AA15" s="677"/>
      <c r="AB15" s="677"/>
      <c r="AC15" s="677"/>
      <c r="AD15" s="678" t="s">
        <v>129</v>
      </c>
      <c r="AE15" s="678"/>
      <c r="AF15" s="678"/>
      <c r="AG15" s="678"/>
      <c r="AH15" s="678"/>
      <c r="AI15" s="678"/>
      <c r="AJ15" s="678"/>
      <c r="AK15" s="678"/>
      <c r="AL15" s="643" t="s">
        <v>129</v>
      </c>
      <c r="AM15" s="644"/>
      <c r="AN15" s="644"/>
      <c r="AO15" s="679"/>
      <c r="AP15" s="637" t="s">
        <v>264</v>
      </c>
      <c r="AQ15" s="638"/>
      <c r="AR15" s="638"/>
      <c r="AS15" s="638"/>
      <c r="AT15" s="638"/>
      <c r="AU15" s="638"/>
      <c r="AV15" s="638"/>
      <c r="AW15" s="638"/>
      <c r="AX15" s="638"/>
      <c r="AY15" s="638"/>
      <c r="AZ15" s="638"/>
      <c r="BA15" s="638"/>
      <c r="BB15" s="638"/>
      <c r="BC15" s="638"/>
      <c r="BD15" s="638"/>
      <c r="BE15" s="638"/>
      <c r="BF15" s="639"/>
      <c r="BG15" s="640">
        <v>112701</v>
      </c>
      <c r="BH15" s="641"/>
      <c r="BI15" s="641"/>
      <c r="BJ15" s="641"/>
      <c r="BK15" s="641"/>
      <c r="BL15" s="641"/>
      <c r="BM15" s="641"/>
      <c r="BN15" s="642"/>
      <c r="BO15" s="677">
        <v>5.6</v>
      </c>
      <c r="BP15" s="677"/>
      <c r="BQ15" s="677"/>
      <c r="BR15" s="677"/>
      <c r="BS15" s="646" t="s">
        <v>129</v>
      </c>
      <c r="BT15" s="641"/>
      <c r="BU15" s="641"/>
      <c r="BV15" s="641"/>
      <c r="BW15" s="641"/>
      <c r="BX15" s="641"/>
      <c r="BY15" s="641"/>
      <c r="BZ15" s="641"/>
      <c r="CA15" s="641"/>
      <c r="CB15" s="684"/>
      <c r="CD15" s="673" t="s">
        <v>265</v>
      </c>
      <c r="CE15" s="674"/>
      <c r="CF15" s="674"/>
      <c r="CG15" s="674"/>
      <c r="CH15" s="674"/>
      <c r="CI15" s="674"/>
      <c r="CJ15" s="674"/>
      <c r="CK15" s="674"/>
      <c r="CL15" s="674"/>
      <c r="CM15" s="674"/>
      <c r="CN15" s="674"/>
      <c r="CO15" s="674"/>
      <c r="CP15" s="674"/>
      <c r="CQ15" s="675"/>
      <c r="CR15" s="640">
        <v>1564010</v>
      </c>
      <c r="CS15" s="641"/>
      <c r="CT15" s="641"/>
      <c r="CU15" s="641"/>
      <c r="CV15" s="641"/>
      <c r="CW15" s="641"/>
      <c r="CX15" s="641"/>
      <c r="CY15" s="642"/>
      <c r="CZ15" s="677">
        <v>11.6</v>
      </c>
      <c r="DA15" s="677"/>
      <c r="DB15" s="677"/>
      <c r="DC15" s="677"/>
      <c r="DD15" s="646">
        <v>193418</v>
      </c>
      <c r="DE15" s="641"/>
      <c r="DF15" s="641"/>
      <c r="DG15" s="641"/>
      <c r="DH15" s="641"/>
      <c r="DI15" s="641"/>
      <c r="DJ15" s="641"/>
      <c r="DK15" s="641"/>
      <c r="DL15" s="641"/>
      <c r="DM15" s="641"/>
      <c r="DN15" s="641"/>
      <c r="DO15" s="641"/>
      <c r="DP15" s="642"/>
      <c r="DQ15" s="646">
        <v>1228276</v>
      </c>
      <c r="DR15" s="641"/>
      <c r="DS15" s="641"/>
      <c r="DT15" s="641"/>
      <c r="DU15" s="641"/>
      <c r="DV15" s="641"/>
      <c r="DW15" s="641"/>
      <c r="DX15" s="641"/>
      <c r="DY15" s="641"/>
      <c r="DZ15" s="641"/>
      <c r="EA15" s="641"/>
      <c r="EB15" s="641"/>
      <c r="EC15" s="684"/>
    </row>
    <row r="16" spans="2:143" ht="11.25" customHeight="1" x14ac:dyDescent="0.2">
      <c r="B16" s="637" t="s">
        <v>266</v>
      </c>
      <c r="C16" s="638"/>
      <c r="D16" s="638"/>
      <c r="E16" s="638"/>
      <c r="F16" s="638"/>
      <c r="G16" s="638"/>
      <c r="H16" s="638"/>
      <c r="I16" s="638"/>
      <c r="J16" s="638"/>
      <c r="K16" s="638"/>
      <c r="L16" s="638"/>
      <c r="M16" s="638"/>
      <c r="N16" s="638"/>
      <c r="O16" s="638"/>
      <c r="P16" s="638"/>
      <c r="Q16" s="639"/>
      <c r="R16" s="640">
        <v>3610</v>
      </c>
      <c r="S16" s="641"/>
      <c r="T16" s="641"/>
      <c r="U16" s="641"/>
      <c r="V16" s="641"/>
      <c r="W16" s="641"/>
      <c r="X16" s="641"/>
      <c r="Y16" s="642"/>
      <c r="Z16" s="677">
        <v>0</v>
      </c>
      <c r="AA16" s="677"/>
      <c r="AB16" s="677"/>
      <c r="AC16" s="677"/>
      <c r="AD16" s="678">
        <v>3610</v>
      </c>
      <c r="AE16" s="678"/>
      <c r="AF16" s="678"/>
      <c r="AG16" s="678"/>
      <c r="AH16" s="678"/>
      <c r="AI16" s="678"/>
      <c r="AJ16" s="678"/>
      <c r="AK16" s="678"/>
      <c r="AL16" s="643">
        <v>0.1</v>
      </c>
      <c r="AM16" s="644"/>
      <c r="AN16" s="644"/>
      <c r="AO16" s="679"/>
      <c r="AP16" s="637" t="s">
        <v>267</v>
      </c>
      <c r="AQ16" s="638"/>
      <c r="AR16" s="638"/>
      <c r="AS16" s="638"/>
      <c r="AT16" s="638"/>
      <c r="AU16" s="638"/>
      <c r="AV16" s="638"/>
      <c r="AW16" s="638"/>
      <c r="AX16" s="638"/>
      <c r="AY16" s="638"/>
      <c r="AZ16" s="638"/>
      <c r="BA16" s="638"/>
      <c r="BB16" s="638"/>
      <c r="BC16" s="638"/>
      <c r="BD16" s="638"/>
      <c r="BE16" s="638"/>
      <c r="BF16" s="639"/>
      <c r="BG16" s="640">
        <v>3597</v>
      </c>
      <c r="BH16" s="641"/>
      <c r="BI16" s="641"/>
      <c r="BJ16" s="641"/>
      <c r="BK16" s="641"/>
      <c r="BL16" s="641"/>
      <c r="BM16" s="641"/>
      <c r="BN16" s="642"/>
      <c r="BO16" s="677">
        <v>0.2</v>
      </c>
      <c r="BP16" s="677"/>
      <c r="BQ16" s="677"/>
      <c r="BR16" s="677"/>
      <c r="BS16" s="646" t="s">
        <v>129</v>
      </c>
      <c r="BT16" s="641"/>
      <c r="BU16" s="641"/>
      <c r="BV16" s="641"/>
      <c r="BW16" s="641"/>
      <c r="BX16" s="641"/>
      <c r="BY16" s="641"/>
      <c r="BZ16" s="641"/>
      <c r="CA16" s="641"/>
      <c r="CB16" s="684"/>
      <c r="CD16" s="673" t="s">
        <v>268</v>
      </c>
      <c r="CE16" s="674"/>
      <c r="CF16" s="674"/>
      <c r="CG16" s="674"/>
      <c r="CH16" s="674"/>
      <c r="CI16" s="674"/>
      <c r="CJ16" s="674"/>
      <c r="CK16" s="674"/>
      <c r="CL16" s="674"/>
      <c r="CM16" s="674"/>
      <c r="CN16" s="674"/>
      <c r="CO16" s="674"/>
      <c r="CP16" s="674"/>
      <c r="CQ16" s="675"/>
      <c r="CR16" s="640">
        <v>129754</v>
      </c>
      <c r="CS16" s="641"/>
      <c r="CT16" s="641"/>
      <c r="CU16" s="641"/>
      <c r="CV16" s="641"/>
      <c r="CW16" s="641"/>
      <c r="CX16" s="641"/>
      <c r="CY16" s="642"/>
      <c r="CZ16" s="677">
        <v>1</v>
      </c>
      <c r="DA16" s="677"/>
      <c r="DB16" s="677"/>
      <c r="DC16" s="677"/>
      <c r="DD16" s="646" t="s">
        <v>129</v>
      </c>
      <c r="DE16" s="641"/>
      <c r="DF16" s="641"/>
      <c r="DG16" s="641"/>
      <c r="DH16" s="641"/>
      <c r="DI16" s="641"/>
      <c r="DJ16" s="641"/>
      <c r="DK16" s="641"/>
      <c r="DL16" s="641"/>
      <c r="DM16" s="641"/>
      <c r="DN16" s="641"/>
      <c r="DO16" s="641"/>
      <c r="DP16" s="642"/>
      <c r="DQ16" s="646">
        <v>3858</v>
      </c>
      <c r="DR16" s="641"/>
      <c r="DS16" s="641"/>
      <c r="DT16" s="641"/>
      <c r="DU16" s="641"/>
      <c r="DV16" s="641"/>
      <c r="DW16" s="641"/>
      <c r="DX16" s="641"/>
      <c r="DY16" s="641"/>
      <c r="DZ16" s="641"/>
      <c r="EA16" s="641"/>
      <c r="EB16" s="641"/>
      <c r="EC16" s="684"/>
    </row>
    <row r="17" spans="2:133" ht="11.25" customHeight="1" x14ac:dyDescent="0.2">
      <c r="B17" s="637" t="s">
        <v>269</v>
      </c>
      <c r="C17" s="638"/>
      <c r="D17" s="638"/>
      <c r="E17" s="638"/>
      <c r="F17" s="638"/>
      <c r="G17" s="638"/>
      <c r="H17" s="638"/>
      <c r="I17" s="638"/>
      <c r="J17" s="638"/>
      <c r="K17" s="638"/>
      <c r="L17" s="638"/>
      <c r="M17" s="638"/>
      <c r="N17" s="638"/>
      <c r="O17" s="638"/>
      <c r="P17" s="638"/>
      <c r="Q17" s="639"/>
      <c r="R17" s="640">
        <v>45991</v>
      </c>
      <c r="S17" s="641"/>
      <c r="T17" s="641"/>
      <c r="U17" s="641"/>
      <c r="V17" s="641"/>
      <c r="W17" s="641"/>
      <c r="X17" s="641"/>
      <c r="Y17" s="642"/>
      <c r="Z17" s="677">
        <v>0.3</v>
      </c>
      <c r="AA17" s="677"/>
      <c r="AB17" s="677"/>
      <c r="AC17" s="677"/>
      <c r="AD17" s="678">
        <v>45991</v>
      </c>
      <c r="AE17" s="678"/>
      <c r="AF17" s="678"/>
      <c r="AG17" s="678"/>
      <c r="AH17" s="678"/>
      <c r="AI17" s="678"/>
      <c r="AJ17" s="678"/>
      <c r="AK17" s="678"/>
      <c r="AL17" s="643">
        <v>0.7</v>
      </c>
      <c r="AM17" s="644"/>
      <c r="AN17" s="644"/>
      <c r="AO17" s="679"/>
      <c r="AP17" s="637" t="s">
        <v>270</v>
      </c>
      <c r="AQ17" s="638"/>
      <c r="AR17" s="638"/>
      <c r="AS17" s="638"/>
      <c r="AT17" s="638"/>
      <c r="AU17" s="638"/>
      <c r="AV17" s="638"/>
      <c r="AW17" s="638"/>
      <c r="AX17" s="638"/>
      <c r="AY17" s="638"/>
      <c r="AZ17" s="638"/>
      <c r="BA17" s="638"/>
      <c r="BB17" s="638"/>
      <c r="BC17" s="638"/>
      <c r="BD17" s="638"/>
      <c r="BE17" s="638"/>
      <c r="BF17" s="639"/>
      <c r="BG17" s="640">
        <v>1000</v>
      </c>
      <c r="BH17" s="641"/>
      <c r="BI17" s="641"/>
      <c r="BJ17" s="641"/>
      <c r="BK17" s="641"/>
      <c r="BL17" s="641"/>
      <c r="BM17" s="641"/>
      <c r="BN17" s="642"/>
      <c r="BO17" s="677">
        <v>0</v>
      </c>
      <c r="BP17" s="677"/>
      <c r="BQ17" s="677"/>
      <c r="BR17" s="677"/>
      <c r="BS17" s="646" t="s">
        <v>129</v>
      </c>
      <c r="BT17" s="641"/>
      <c r="BU17" s="641"/>
      <c r="BV17" s="641"/>
      <c r="BW17" s="641"/>
      <c r="BX17" s="641"/>
      <c r="BY17" s="641"/>
      <c r="BZ17" s="641"/>
      <c r="CA17" s="641"/>
      <c r="CB17" s="684"/>
      <c r="CD17" s="673" t="s">
        <v>271</v>
      </c>
      <c r="CE17" s="674"/>
      <c r="CF17" s="674"/>
      <c r="CG17" s="674"/>
      <c r="CH17" s="674"/>
      <c r="CI17" s="674"/>
      <c r="CJ17" s="674"/>
      <c r="CK17" s="674"/>
      <c r="CL17" s="674"/>
      <c r="CM17" s="674"/>
      <c r="CN17" s="674"/>
      <c r="CO17" s="674"/>
      <c r="CP17" s="674"/>
      <c r="CQ17" s="675"/>
      <c r="CR17" s="640">
        <v>1701954</v>
      </c>
      <c r="CS17" s="641"/>
      <c r="CT17" s="641"/>
      <c r="CU17" s="641"/>
      <c r="CV17" s="641"/>
      <c r="CW17" s="641"/>
      <c r="CX17" s="641"/>
      <c r="CY17" s="642"/>
      <c r="CZ17" s="677">
        <v>12.6</v>
      </c>
      <c r="DA17" s="677"/>
      <c r="DB17" s="677"/>
      <c r="DC17" s="677"/>
      <c r="DD17" s="646" t="s">
        <v>243</v>
      </c>
      <c r="DE17" s="641"/>
      <c r="DF17" s="641"/>
      <c r="DG17" s="641"/>
      <c r="DH17" s="641"/>
      <c r="DI17" s="641"/>
      <c r="DJ17" s="641"/>
      <c r="DK17" s="641"/>
      <c r="DL17" s="641"/>
      <c r="DM17" s="641"/>
      <c r="DN17" s="641"/>
      <c r="DO17" s="641"/>
      <c r="DP17" s="642"/>
      <c r="DQ17" s="646">
        <v>1683509</v>
      </c>
      <c r="DR17" s="641"/>
      <c r="DS17" s="641"/>
      <c r="DT17" s="641"/>
      <c r="DU17" s="641"/>
      <c r="DV17" s="641"/>
      <c r="DW17" s="641"/>
      <c r="DX17" s="641"/>
      <c r="DY17" s="641"/>
      <c r="DZ17" s="641"/>
      <c r="EA17" s="641"/>
      <c r="EB17" s="641"/>
      <c r="EC17" s="684"/>
    </row>
    <row r="18" spans="2:133" ht="11.25" customHeight="1" x14ac:dyDescent="0.2">
      <c r="B18" s="637" t="s">
        <v>272</v>
      </c>
      <c r="C18" s="638"/>
      <c r="D18" s="638"/>
      <c r="E18" s="638"/>
      <c r="F18" s="638"/>
      <c r="G18" s="638"/>
      <c r="H18" s="638"/>
      <c r="I18" s="638"/>
      <c r="J18" s="638"/>
      <c r="K18" s="638"/>
      <c r="L18" s="638"/>
      <c r="M18" s="638"/>
      <c r="N18" s="638"/>
      <c r="O18" s="638"/>
      <c r="P18" s="638"/>
      <c r="Q18" s="639"/>
      <c r="R18" s="640">
        <v>13034</v>
      </c>
      <c r="S18" s="641"/>
      <c r="T18" s="641"/>
      <c r="U18" s="641"/>
      <c r="V18" s="641"/>
      <c r="W18" s="641"/>
      <c r="X18" s="641"/>
      <c r="Y18" s="642"/>
      <c r="Z18" s="677">
        <v>0.1</v>
      </c>
      <c r="AA18" s="677"/>
      <c r="AB18" s="677"/>
      <c r="AC18" s="677"/>
      <c r="AD18" s="678">
        <v>13034</v>
      </c>
      <c r="AE18" s="678"/>
      <c r="AF18" s="678"/>
      <c r="AG18" s="678"/>
      <c r="AH18" s="678"/>
      <c r="AI18" s="678"/>
      <c r="AJ18" s="678"/>
      <c r="AK18" s="678"/>
      <c r="AL18" s="643">
        <v>0.2</v>
      </c>
      <c r="AM18" s="644"/>
      <c r="AN18" s="644"/>
      <c r="AO18" s="679"/>
      <c r="AP18" s="637" t="s">
        <v>273</v>
      </c>
      <c r="AQ18" s="638"/>
      <c r="AR18" s="638"/>
      <c r="AS18" s="638"/>
      <c r="AT18" s="638"/>
      <c r="AU18" s="638"/>
      <c r="AV18" s="638"/>
      <c r="AW18" s="638"/>
      <c r="AX18" s="638"/>
      <c r="AY18" s="638"/>
      <c r="AZ18" s="638"/>
      <c r="BA18" s="638"/>
      <c r="BB18" s="638"/>
      <c r="BC18" s="638"/>
      <c r="BD18" s="638"/>
      <c r="BE18" s="638"/>
      <c r="BF18" s="639"/>
      <c r="BG18" s="640" t="s">
        <v>243</v>
      </c>
      <c r="BH18" s="641"/>
      <c r="BI18" s="641"/>
      <c r="BJ18" s="641"/>
      <c r="BK18" s="641"/>
      <c r="BL18" s="641"/>
      <c r="BM18" s="641"/>
      <c r="BN18" s="642"/>
      <c r="BO18" s="677" t="s">
        <v>243</v>
      </c>
      <c r="BP18" s="677"/>
      <c r="BQ18" s="677"/>
      <c r="BR18" s="677"/>
      <c r="BS18" s="646" t="s">
        <v>129</v>
      </c>
      <c r="BT18" s="641"/>
      <c r="BU18" s="641"/>
      <c r="BV18" s="641"/>
      <c r="BW18" s="641"/>
      <c r="BX18" s="641"/>
      <c r="BY18" s="641"/>
      <c r="BZ18" s="641"/>
      <c r="CA18" s="641"/>
      <c r="CB18" s="684"/>
      <c r="CD18" s="673" t="s">
        <v>274</v>
      </c>
      <c r="CE18" s="674"/>
      <c r="CF18" s="674"/>
      <c r="CG18" s="674"/>
      <c r="CH18" s="674"/>
      <c r="CI18" s="674"/>
      <c r="CJ18" s="674"/>
      <c r="CK18" s="674"/>
      <c r="CL18" s="674"/>
      <c r="CM18" s="674"/>
      <c r="CN18" s="674"/>
      <c r="CO18" s="674"/>
      <c r="CP18" s="674"/>
      <c r="CQ18" s="675"/>
      <c r="CR18" s="640">
        <v>780</v>
      </c>
      <c r="CS18" s="641"/>
      <c r="CT18" s="641"/>
      <c r="CU18" s="641"/>
      <c r="CV18" s="641"/>
      <c r="CW18" s="641"/>
      <c r="CX18" s="641"/>
      <c r="CY18" s="642"/>
      <c r="CZ18" s="677">
        <v>0</v>
      </c>
      <c r="DA18" s="677"/>
      <c r="DB18" s="677"/>
      <c r="DC18" s="677"/>
      <c r="DD18" s="646" t="s">
        <v>243</v>
      </c>
      <c r="DE18" s="641"/>
      <c r="DF18" s="641"/>
      <c r="DG18" s="641"/>
      <c r="DH18" s="641"/>
      <c r="DI18" s="641"/>
      <c r="DJ18" s="641"/>
      <c r="DK18" s="641"/>
      <c r="DL18" s="641"/>
      <c r="DM18" s="641"/>
      <c r="DN18" s="641"/>
      <c r="DO18" s="641"/>
      <c r="DP18" s="642"/>
      <c r="DQ18" s="646">
        <v>780</v>
      </c>
      <c r="DR18" s="641"/>
      <c r="DS18" s="641"/>
      <c r="DT18" s="641"/>
      <c r="DU18" s="641"/>
      <c r="DV18" s="641"/>
      <c r="DW18" s="641"/>
      <c r="DX18" s="641"/>
      <c r="DY18" s="641"/>
      <c r="DZ18" s="641"/>
      <c r="EA18" s="641"/>
      <c r="EB18" s="641"/>
      <c r="EC18" s="684"/>
    </row>
    <row r="19" spans="2:133" ht="11.25" customHeight="1" x14ac:dyDescent="0.2">
      <c r="B19" s="637" t="s">
        <v>275</v>
      </c>
      <c r="C19" s="638"/>
      <c r="D19" s="638"/>
      <c r="E19" s="638"/>
      <c r="F19" s="638"/>
      <c r="G19" s="638"/>
      <c r="H19" s="638"/>
      <c r="I19" s="638"/>
      <c r="J19" s="638"/>
      <c r="K19" s="638"/>
      <c r="L19" s="638"/>
      <c r="M19" s="638"/>
      <c r="N19" s="638"/>
      <c r="O19" s="638"/>
      <c r="P19" s="638"/>
      <c r="Q19" s="639"/>
      <c r="R19" s="640">
        <v>1942</v>
      </c>
      <c r="S19" s="641"/>
      <c r="T19" s="641"/>
      <c r="U19" s="641"/>
      <c r="V19" s="641"/>
      <c r="W19" s="641"/>
      <c r="X19" s="641"/>
      <c r="Y19" s="642"/>
      <c r="Z19" s="677">
        <v>0</v>
      </c>
      <c r="AA19" s="677"/>
      <c r="AB19" s="677"/>
      <c r="AC19" s="677"/>
      <c r="AD19" s="678">
        <v>1942</v>
      </c>
      <c r="AE19" s="678"/>
      <c r="AF19" s="678"/>
      <c r="AG19" s="678"/>
      <c r="AH19" s="678"/>
      <c r="AI19" s="678"/>
      <c r="AJ19" s="678"/>
      <c r="AK19" s="678"/>
      <c r="AL19" s="643">
        <v>0</v>
      </c>
      <c r="AM19" s="644"/>
      <c r="AN19" s="644"/>
      <c r="AO19" s="679"/>
      <c r="AP19" s="637" t="s">
        <v>276</v>
      </c>
      <c r="AQ19" s="638"/>
      <c r="AR19" s="638"/>
      <c r="AS19" s="638"/>
      <c r="AT19" s="638"/>
      <c r="AU19" s="638"/>
      <c r="AV19" s="638"/>
      <c r="AW19" s="638"/>
      <c r="AX19" s="638"/>
      <c r="AY19" s="638"/>
      <c r="AZ19" s="638"/>
      <c r="BA19" s="638"/>
      <c r="BB19" s="638"/>
      <c r="BC19" s="638"/>
      <c r="BD19" s="638"/>
      <c r="BE19" s="638"/>
      <c r="BF19" s="639"/>
      <c r="BG19" s="640">
        <v>71540</v>
      </c>
      <c r="BH19" s="641"/>
      <c r="BI19" s="641"/>
      <c r="BJ19" s="641"/>
      <c r="BK19" s="641"/>
      <c r="BL19" s="641"/>
      <c r="BM19" s="641"/>
      <c r="BN19" s="642"/>
      <c r="BO19" s="677">
        <v>3.6</v>
      </c>
      <c r="BP19" s="677"/>
      <c r="BQ19" s="677"/>
      <c r="BR19" s="677"/>
      <c r="BS19" s="646" t="s">
        <v>129</v>
      </c>
      <c r="BT19" s="641"/>
      <c r="BU19" s="641"/>
      <c r="BV19" s="641"/>
      <c r="BW19" s="641"/>
      <c r="BX19" s="641"/>
      <c r="BY19" s="641"/>
      <c r="BZ19" s="641"/>
      <c r="CA19" s="641"/>
      <c r="CB19" s="684"/>
      <c r="CD19" s="673" t="s">
        <v>277</v>
      </c>
      <c r="CE19" s="674"/>
      <c r="CF19" s="674"/>
      <c r="CG19" s="674"/>
      <c r="CH19" s="674"/>
      <c r="CI19" s="674"/>
      <c r="CJ19" s="674"/>
      <c r="CK19" s="674"/>
      <c r="CL19" s="674"/>
      <c r="CM19" s="674"/>
      <c r="CN19" s="674"/>
      <c r="CO19" s="674"/>
      <c r="CP19" s="674"/>
      <c r="CQ19" s="675"/>
      <c r="CR19" s="640" t="s">
        <v>243</v>
      </c>
      <c r="CS19" s="641"/>
      <c r="CT19" s="641"/>
      <c r="CU19" s="641"/>
      <c r="CV19" s="641"/>
      <c r="CW19" s="641"/>
      <c r="CX19" s="641"/>
      <c r="CY19" s="642"/>
      <c r="CZ19" s="677" t="s">
        <v>129</v>
      </c>
      <c r="DA19" s="677"/>
      <c r="DB19" s="677"/>
      <c r="DC19" s="677"/>
      <c r="DD19" s="646" t="s">
        <v>129</v>
      </c>
      <c r="DE19" s="641"/>
      <c r="DF19" s="641"/>
      <c r="DG19" s="641"/>
      <c r="DH19" s="641"/>
      <c r="DI19" s="641"/>
      <c r="DJ19" s="641"/>
      <c r="DK19" s="641"/>
      <c r="DL19" s="641"/>
      <c r="DM19" s="641"/>
      <c r="DN19" s="641"/>
      <c r="DO19" s="641"/>
      <c r="DP19" s="642"/>
      <c r="DQ19" s="646" t="s">
        <v>129</v>
      </c>
      <c r="DR19" s="641"/>
      <c r="DS19" s="641"/>
      <c r="DT19" s="641"/>
      <c r="DU19" s="641"/>
      <c r="DV19" s="641"/>
      <c r="DW19" s="641"/>
      <c r="DX19" s="641"/>
      <c r="DY19" s="641"/>
      <c r="DZ19" s="641"/>
      <c r="EA19" s="641"/>
      <c r="EB19" s="641"/>
      <c r="EC19" s="684"/>
    </row>
    <row r="20" spans="2:133" ht="11.25" customHeight="1" x14ac:dyDescent="0.2">
      <c r="B20" s="637" t="s">
        <v>278</v>
      </c>
      <c r="C20" s="638"/>
      <c r="D20" s="638"/>
      <c r="E20" s="638"/>
      <c r="F20" s="638"/>
      <c r="G20" s="638"/>
      <c r="H20" s="638"/>
      <c r="I20" s="638"/>
      <c r="J20" s="638"/>
      <c r="K20" s="638"/>
      <c r="L20" s="638"/>
      <c r="M20" s="638"/>
      <c r="N20" s="638"/>
      <c r="O20" s="638"/>
      <c r="P20" s="638"/>
      <c r="Q20" s="639"/>
      <c r="R20" s="640">
        <v>630</v>
      </c>
      <c r="S20" s="641"/>
      <c r="T20" s="641"/>
      <c r="U20" s="641"/>
      <c r="V20" s="641"/>
      <c r="W20" s="641"/>
      <c r="X20" s="641"/>
      <c r="Y20" s="642"/>
      <c r="Z20" s="677">
        <v>0</v>
      </c>
      <c r="AA20" s="677"/>
      <c r="AB20" s="677"/>
      <c r="AC20" s="677"/>
      <c r="AD20" s="678">
        <v>630</v>
      </c>
      <c r="AE20" s="678"/>
      <c r="AF20" s="678"/>
      <c r="AG20" s="678"/>
      <c r="AH20" s="678"/>
      <c r="AI20" s="678"/>
      <c r="AJ20" s="678"/>
      <c r="AK20" s="678"/>
      <c r="AL20" s="643">
        <v>0</v>
      </c>
      <c r="AM20" s="644"/>
      <c r="AN20" s="644"/>
      <c r="AO20" s="679"/>
      <c r="AP20" s="637" t="s">
        <v>279</v>
      </c>
      <c r="AQ20" s="638"/>
      <c r="AR20" s="638"/>
      <c r="AS20" s="638"/>
      <c r="AT20" s="638"/>
      <c r="AU20" s="638"/>
      <c r="AV20" s="638"/>
      <c r="AW20" s="638"/>
      <c r="AX20" s="638"/>
      <c r="AY20" s="638"/>
      <c r="AZ20" s="638"/>
      <c r="BA20" s="638"/>
      <c r="BB20" s="638"/>
      <c r="BC20" s="638"/>
      <c r="BD20" s="638"/>
      <c r="BE20" s="638"/>
      <c r="BF20" s="639"/>
      <c r="BG20" s="640">
        <v>71540</v>
      </c>
      <c r="BH20" s="641"/>
      <c r="BI20" s="641"/>
      <c r="BJ20" s="641"/>
      <c r="BK20" s="641"/>
      <c r="BL20" s="641"/>
      <c r="BM20" s="641"/>
      <c r="BN20" s="642"/>
      <c r="BO20" s="677">
        <v>3.6</v>
      </c>
      <c r="BP20" s="677"/>
      <c r="BQ20" s="677"/>
      <c r="BR20" s="677"/>
      <c r="BS20" s="646" t="s">
        <v>243</v>
      </c>
      <c r="BT20" s="641"/>
      <c r="BU20" s="641"/>
      <c r="BV20" s="641"/>
      <c r="BW20" s="641"/>
      <c r="BX20" s="641"/>
      <c r="BY20" s="641"/>
      <c r="BZ20" s="641"/>
      <c r="CA20" s="641"/>
      <c r="CB20" s="684"/>
      <c r="CD20" s="673" t="s">
        <v>280</v>
      </c>
      <c r="CE20" s="674"/>
      <c r="CF20" s="674"/>
      <c r="CG20" s="674"/>
      <c r="CH20" s="674"/>
      <c r="CI20" s="674"/>
      <c r="CJ20" s="674"/>
      <c r="CK20" s="674"/>
      <c r="CL20" s="674"/>
      <c r="CM20" s="674"/>
      <c r="CN20" s="674"/>
      <c r="CO20" s="674"/>
      <c r="CP20" s="674"/>
      <c r="CQ20" s="675"/>
      <c r="CR20" s="640">
        <v>13469088</v>
      </c>
      <c r="CS20" s="641"/>
      <c r="CT20" s="641"/>
      <c r="CU20" s="641"/>
      <c r="CV20" s="641"/>
      <c r="CW20" s="641"/>
      <c r="CX20" s="641"/>
      <c r="CY20" s="642"/>
      <c r="CZ20" s="677">
        <v>100</v>
      </c>
      <c r="DA20" s="677"/>
      <c r="DB20" s="677"/>
      <c r="DC20" s="677"/>
      <c r="DD20" s="646">
        <v>2745603</v>
      </c>
      <c r="DE20" s="641"/>
      <c r="DF20" s="641"/>
      <c r="DG20" s="641"/>
      <c r="DH20" s="641"/>
      <c r="DI20" s="641"/>
      <c r="DJ20" s="641"/>
      <c r="DK20" s="641"/>
      <c r="DL20" s="641"/>
      <c r="DM20" s="641"/>
      <c r="DN20" s="641"/>
      <c r="DO20" s="641"/>
      <c r="DP20" s="642"/>
      <c r="DQ20" s="646">
        <v>8442519</v>
      </c>
      <c r="DR20" s="641"/>
      <c r="DS20" s="641"/>
      <c r="DT20" s="641"/>
      <c r="DU20" s="641"/>
      <c r="DV20" s="641"/>
      <c r="DW20" s="641"/>
      <c r="DX20" s="641"/>
      <c r="DY20" s="641"/>
      <c r="DZ20" s="641"/>
      <c r="EA20" s="641"/>
      <c r="EB20" s="641"/>
      <c r="EC20" s="684"/>
    </row>
    <row r="21" spans="2:133" ht="11.25" customHeight="1" x14ac:dyDescent="0.2">
      <c r="B21" s="637" t="s">
        <v>281</v>
      </c>
      <c r="C21" s="638"/>
      <c r="D21" s="638"/>
      <c r="E21" s="638"/>
      <c r="F21" s="638"/>
      <c r="G21" s="638"/>
      <c r="H21" s="638"/>
      <c r="I21" s="638"/>
      <c r="J21" s="638"/>
      <c r="K21" s="638"/>
      <c r="L21" s="638"/>
      <c r="M21" s="638"/>
      <c r="N21" s="638"/>
      <c r="O21" s="638"/>
      <c r="P21" s="638"/>
      <c r="Q21" s="639"/>
      <c r="R21" s="640">
        <v>30385</v>
      </c>
      <c r="S21" s="641"/>
      <c r="T21" s="641"/>
      <c r="U21" s="641"/>
      <c r="V21" s="641"/>
      <c r="W21" s="641"/>
      <c r="X21" s="641"/>
      <c r="Y21" s="642"/>
      <c r="Z21" s="677">
        <v>0.2</v>
      </c>
      <c r="AA21" s="677"/>
      <c r="AB21" s="677"/>
      <c r="AC21" s="677"/>
      <c r="AD21" s="678">
        <v>30385</v>
      </c>
      <c r="AE21" s="678"/>
      <c r="AF21" s="678"/>
      <c r="AG21" s="678"/>
      <c r="AH21" s="678"/>
      <c r="AI21" s="678"/>
      <c r="AJ21" s="678"/>
      <c r="AK21" s="678"/>
      <c r="AL21" s="643">
        <v>0.4</v>
      </c>
      <c r="AM21" s="644"/>
      <c r="AN21" s="644"/>
      <c r="AO21" s="679"/>
      <c r="AP21" s="734" t="s">
        <v>282</v>
      </c>
      <c r="AQ21" s="742"/>
      <c r="AR21" s="742"/>
      <c r="AS21" s="742"/>
      <c r="AT21" s="742"/>
      <c r="AU21" s="742"/>
      <c r="AV21" s="742"/>
      <c r="AW21" s="742"/>
      <c r="AX21" s="742"/>
      <c r="AY21" s="742"/>
      <c r="AZ21" s="742"/>
      <c r="BA21" s="742"/>
      <c r="BB21" s="742"/>
      <c r="BC21" s="742"/>
      <c r="BD21" s="742"/>
      <c r="BE21" s="742"/>
      <c r="BF21" s="736"/>
      <c r="BG21" s="640">
        <v>8240</v>
      </c>
      <c r="BH21" s="641"/>
      <c r="BI21" s="641"/>
      <c r="BJ21" s="641"/>
      <c r="BK21" s="641"/>
      <c r="BL21" s="641"/>
      <c r="BM21" s="641"/>
      <c r="BN21" s="642"/>
      <c r="BO21" s="677">
        <v>0.4</v>
      </c>
      <c r="BP21" s="677"/>
      <c r="BQ21" s="677"/>
      <c r="BR21" s="677"/>
      <c r="BS21" s="646" t="s">
        <v>243</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283</v>
      </c>
      <c r="C22" s="638"/>
      <c r="D22" s="638"/>
      <c r="E22" s="638"/>
      <c r="F22" s="638"/>
      <c r="G22" s="638"/>
      <c r="H22" s="638"/>
      <c r="I22" s="638"/>
      <c r="J22" s="638"/>
      <c r="K22" s="638"/>
      <c r="L22" s="638"/>
      <c r="M22" s="638"/>
      <c r="N22" s="638"/>
      <c r="O22" s="638"/>
      <c r="P22" s="638"/>
      <c r="Q22" s="639"/>
      <c r="R22" s="640">
        <v>4829325</v>
      </c>
      <c r="S22" s="641"/>
      <c r="T22" s="641"/>
      <c r="U22" s="641"/>
      <c r="V22" s="641"/>
      <c r="W22" s="641"/>
      <c r="X22" s="641"/>
      <c r="Y22" s="642"/>
      <c r="Z22" s="677">
        <v>33.6</v>
      </c>
      <c r="AA22" s="677"/>
      <c r="AB22" s="677"/>
      <c r="AC22" s="677"/>
      <c r="AD22" s="678">
        <v>4506596</v>
      </c>
      <c r="AE22" s="678"/>
      <c r="AF22" s="678"/>
      <c r="AG22" s="678"/>
      <c r="AH22" s="678"/>
      <c r="AI22" s="678"/>
      <c r="AJ22" s="678"/>
      <c r="AK22" s="678"/>
      <c r="AL22" s="643">
        <v>64.400000000000006</v>
      </c>
      <c r="AM22" s="644"/>
      <c r="AN22" s="644"/>
      <c r="AO22" s="679"/>
      <c r="AP22" s="734" t="s">
        <v>284</v>
      </c>
      <c r="AQ22" s="742"/>
      <c r="AR22" s="742"/>
      <c r="AS22" s="742"/>
      <c r="AT22" s="742"/>
      <c r="AU22" s="742"/>
      <c r="AV22" s="742"/>
      <c r="AW22" s="742"/>
      <c r="AX22" s="742"/>
      <c r="AY22" s="742"/>
      <c r="AZ22" s="742"/>
      <c r="BA22" s="742"/>
      <c r="BB22" s="742"/>
      <c r="BC22" s="742"/>
      <c r="BD22" s="742"/>
      <c r="BE22" s="742"/>
      <c r="BF22" s="736"/>
      <c r="BG22" s="640" t="s">
        <v>129</v>
      </c>
      <c r="BH22" s="641"/>
      <c r="BI22" s="641"/>
      <c r="BJ22" s="641"/>
      <c r="BK22" s="641"/>
      <c r="BL22" s="641"/>
      <c r="BM22" s="641"/>
      <c r="BN22" s="642"/>
      <c r="BO22" s="677" t="s">
        <v>129</v>
      </c>
      <c r="BP22" s="677"/>
      <c r="BQ22" s="677"/>
      <c r="BR22" s="677"/>
      <c r="BS22" s="646" t="s">
        <v>129</v>
      </c>
      <c r="BT22" s="641"/>
      <c r="BU22" s="641"/>
      <c r="BV22" s="641"/>
      <c r="BW22" s="641"/>
      <c r="BX22" s="641"/>
      <c r="BY22" s="641"/>
      <c r="BZ22" s="641"/>
      <c r="CA22" s="641"/>
      <c r="CB22" s="684"/>
      <c r="CD22" s="744" t="s">
        <v>285</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286</v>
      </c>
      <c r="C23" s="638"/>
      <c r="D23" s="638"/>
      <c r="E23" s="638"/>
      <c r="F23" s="638"/>
      <c r="G23" s="638"/>
      <c r="H23" s="638"/>
      <c r="I23" s="638"/>
      <c r="J23" s="638"/>
      <c r="K23" s="638"/>
      <c r="L23" s="638"/>
      <c r="M23" s="638"/>
      <c r="N23" s="638"/>
      <c r="O23" s="638"/>
      <c r="P23" s="638"/>
      <c r="Q23" s="639"/>
      <c r="R23" s="640">
        <v>4506596</v>
      </c>
      <c r="S23" s="641"/>
      <c r="T23" s="641"/>
      <c r="U23" s="641"/>
      <c r="V23" s="641"/>
      <c r="W23" s="641"/>
      <c r="X23" s="641"/>
      <c r="Y23" s="642"/>
      <c r="Z23" s="677">
        <v>31.3</v>
      </c>
      <c r="AA23" s="677"/>
      <c r="AB23" s="677"/>
      <c r="AC23" s="677"/>
      <c r="AD23" s="678">
        <v>4506596</v>
      </c>
      <c r="AE23" s="678"/>
      <c r="AF23" s="678"/>
      <c r="AG23" s="678"/>
      <c r="AH23" s="678"/>
      <c r="AI23" s="678"/>
      <c r="AJ23" s="678"/>
      <c r="AK23" s="678"/>
      <c r="AL23" s="643">
        <v>64.400000000000006</v>
      </c>
      <c r="AM23" s="644"/>
      <c r="AN23" s="644"/>
      <c r="AO23" s="679"/>
      <c r="AP23" s="734" t="s">
        <v>287</v>
      </c>
      <c r="AQ23" s="742"/>
      <c r="AR23" s="742"/>
      <c r="AS23" s="742"/>
      <c r="AT23" s="742"/>
      <c r="AU23" s="742"/>
      <c r="AV23" s="742"/>
      <c r="AW23" s="742"/>
      <c r="AX23" s="742"/>
      <c r="AY23" s="742"/>
      <c r="AZ23" s="742"/>
      <c r="BA23" s="742"/>
      <c r="BB23" s="742"/>
      <c r="BC23" s="742"/>
      <c r="BD23" s="742"/>
      <c r="BE23" s="742"/>
      <c r="BF23" s="736"/>
      <c r="BG23" s="640">
        <v>63300</v>
      </c>
      <c r="BH23" s="641"/>
      <c r="BI23" s="641"/>
      <c r="BJ23" s="641"/>
      <c r="BK23" s="641"/>
      <c r="BL23" s="641"/>
      <c r="BM23" s="641"/>
      <c r="BN23" s="642"/>
      <c r="BO23" s="677">
        <v>3.2</v>
      </c>
      <c r="BP23" s="677"/>
      <c r="BQ23" s="677"/>
      <c r="BR23" s="677"/>
      <c r="BS23" s="646" t="s">
        <v>129</v>
      </c>
      <c r="BT23" s="641"/>
      <c r="BU23" s="641"/>
      <c r="BV23" s="641"/>
      <c r="BW23" s="641"/>
      <c r="BX23" s="641"/>
      <c r="BY23" s="641"/>
      <c r="BZ23" s="641"/>
      <c r="CA23" s="641"/>
      <c r="CB23" s="684"/>
      <c r="CD23" s="744" t="s">
        <v>226</v>
      </c>
      <c r="CE23" s="745"/>
      <c r="CF23" s="745"/>
      <c r="CG23" s="745"/>
      <c r="CH23" s="745"/>
      <c r="CI23" s="745"/>
      <c r="CJ23" s="745"/>
      <c r="CK23" s="745"/>
      <c r="CL23" s="745"/>
      <c r="CM23" s="745"/>
      <c r="CN23" s="745"/>
      <c r="CO23" s="745"/>
      <c r="CP23" s="745"/>
      <c r="CQ23" s="746"/>
      <c r="CR23" s="744" t="s">
        <v>288</v>
      </c>
      <c r="CS23" s="745"/>
      <c r="CT23" s="745"/>
      <c r="CU23" s="745"/>
      <c r="CV23" s="745"/>
      <c r="CW23" s="745"/>
      <c r="CX23" s="745"/>
      <c r="CY23" s="746"/>
      <c r="CZ23" s="744" t="s">
        <v>289</v>
      </c>
      <c r="DA23" s="745"/>
      <c r="DB23" s="745"/>
      <c r="DC23" s="746"/>
      <c r="DD23" s="744" t="s">
        <v>290</v>
      </c>
      <c r="DE23" s="745"/>
      <c r="DF23" s="745"/>
      <c r="DG23" s="745"/>
      <c r="DH23" s="745"/>
      <c r="DI23" s="745"/>
      <c r="DJ23" s="745"/>
      <c r="DK23" s="746"/>
      <c r="DL23" s="753" t="s">
        <v>291</v>
      </c>
      <c r="DM23" s="754"/>
      <c r="DN23" s="754"/>
      <c r="DO23" s="754"/>
      <c r="DP23" s="754"/>
      <c r="DQ23" s="754"/>
      <c r="DR23" s="754"/>
      <c r="DS23" s="754"/>
      <c r="DT23" s="754"/>
      <c r="DU23" s="754"/>
      <c r="DV23" s="755"/>
      <c r="DW23" s="744" t="s">
        <v>292</v>
      </c>
      <c r="DX23" s="745"/>
      <c r="DY23" s="745"/>
      <c r="DZ23" s="745"/>
      <c r="EA23" s="745"/>
      <c r="EB23" s="745"/>
      <c r="EC23" s="746"/>
    </row>
    <row r="24" spans="2:133" ht="11.25" customHeight="1" x14ac:dyDescent="0.2">
      <c r="B24" s="637" t="s">
        <v>293</v>
      </c>
      <c r="C24" s="638"/>
      <c r="D24" s="638"/>
      <c r="E24" s="638"/>
      <c r="F24" s="638"/>
      <c r="G24" s="638"/>
      <c r="H24" s="638"/>
      <c r="I24" s="638"/>
      <c r="J24" s="638"/>
      <c r="K24" s="638"/>
      <c r="L24" s="638"/>
      <c r="M24" s="638"/>
      <c r="N24" s="638"/>
      <c r="O24" s="638"/>
      <c r="P24" s="638"/>
      <c r="Q24" s="639"/>
      <c r="R24" s="640">
        <v>322729</v>
      </c>
      <c r="S24" s="641"/>
      <c r="T24" s="641"/>
      <c r="U24" s="641"/>
      <c r="V24" s="641"/>
      <c r="W24" s="641"/>
      <c r="X24" s="641"/>
      <c r="Y24" s="642"/>
      <c r="Z24" s="677">
        <v>2.2000000000000002</v>
      </c>
      <c r="AA24" s="677"/>
      <c r="AB24" s="677"/>
      <c r="AC24" s="677"/>
      <c r="AD24" s="678" t="s">
        <v>129</v>
      </c>
      <c r="AE24" s="678"/>
      <c r="AF24" s="678"/>
      <c r="AG24" s="678"/>
      <c r="AH24" s="678"/>
      <c r="AI24" s="678"/>
      <c r="AJ24" s="678"/>
      <c r="AK24" s="678"/>
      <c r="AL24" s="643" t="s">
        <v>243</v>
      </c>
      <c r="AM24" s="644"/>
      <c r="AN24" s="644"/>
      <c r="AO24" s="679"/>
      <c r="AP24" s="734" t="s">
        <v>294</v>
      </c>
      <c r="AQ24" s="742"/>
      <c r="AR24" s="742"/>
      <c r="AS24" s="742"/>
      <c r="AT24" s="742"/>
      <c r="AU24" s="742"/>
      <c r="AV24" s="742"/>
      <c r="AW24" s="742"/>
      <c r="AX24" s="742"/>
      <c r="AY24" s="742"/>
      <c r="AZ24" s="742"/>
      <c r="BA24" s="742"/>
      <c r="BB24" s="742"/>
      <c r="BC24" s="742"/>
      <c r="BD24" s="742"/>
      <c r="BE24" s="742"/>
      <c r="BF24" s="736"/>
      <c r="BG24" s="640" t="s">
        <v>129</v>
      </c>
      <c r="BH24" s="641"/>
      <c r="BI24" s="641"/>
      <c r="BJ24" s="641"/>
      <c r="BK24" s="641"/>
      <c r="BL24" s="641"/>
      <c r="BM24" s="641"/>
      <c r="BN24" s="642"/>
      <c r="BO24" s="677" t="s">
        <v>129</v>
      </c>
      <c r="BP24" s="677"/>
      <c r="BQ24" s="677"/>
      <c r="BR24" s="677"/>
      <c r="BS24" s="646" t="s">
        <v>243</v>
      </c>
      <c r="BT24" s="641"/>
      <c r="BU24" s="641"/>
      <c r="BV24" s="641"/>
      <c r="BW24" s="641"/>
      <c r="BX24" s="641"/>
      <c r="BY24" s="641"/>
      <c r="BZ24" s="641"/>
      <c r="CA24" s="641"/>
      <c r="CB24" s="684"/>
      <c r="CD24" s="698" t="s">
        <v>295</v>
      </c>
      <c r="CE24" s="699"/>
      <c r="CF24" s="699"/>
      <c r="CG24" s="699"/>
      <c r="CH24" s="699"/>
      <c r="CI24" s="699"/>
      <c r="CJ24" s="699"/>
      <c r="CK24" s="699"/>
      <c r="CL24" s="699"/>
      <c r="CM24" s="699"/>
      <c r="CN24" s="699"/>
      <c r="CO24" s="699"/>
      <c r="CP24" s="699"/>
      <c r="CQ24" s="700"/>
      <c r="CR24" s="695">
        <v>5077825</v>
      </c>
      <c r="CS24" s="696"/>
      <c r="CT24" s="696"/>
      <c r="CU24" s="696"/>
      <c r="CV24" s="696"/>
      <c r="CW24" s="696"/>
      <c r="CX24" s="696"/>
      <c r="CY24" s="739"/>
      <c r="CZ24" s="740">
        <v>37.700000000000003</v>
      </c>
      <c r="DA24" s="711"/>
      <c r="DB24" s="711"/>
      <c r="DC24" s="743"/>
      <c r="DD24" s="738">
        <v>3994400</v>
      </c>
      <c r="DE24" s="696"/>
      <c r="DF24" s="696"/>
      <c r="DG24" s="696"/>
      <c r="DH24" s="696"/>
      <c r="DI24" s="696"/>
      <c r="DJ24" s="696"/>
      <c r="DK24" s="739"/>
      <c r="DL24" s="738">
        <v>3991370</v>
      </c>
      <c r="DM24" s="696"/>
      <c r="DN24" s="696"/>
      <c r="DO24" s="696"/>
      <c r="DP24" s="696"/>
      <c r="DQ24" s="696"/>
      <c r="DR24" s="696"/>
      <c r="DS24" s="696"/>
      <c r="DT24" s="696"/>
      <c r="DU24" s="696"/>
      <c r="DV24" s="739"/>
      <c r="DW24" s="740">
        <v>55.2</v>
      </c>
      <c r="DX24" s="711"/>
      <c r="DY24" s="711"/>
      <c r="DZ24" s="711"/>
      <c r="EA24" s="711"/>
      <c r="EB24" s="711"/>
      <c r="EC24" s="741"/>
    </row>
    <row r="25" spans="2:133" ht="11.25" customHeight="1" x14ac:dyDescent="0.2">
      <c r="B25" s="637" t="s">
        <v>296</v>
      </c>
      <c r="C25" s="638"/>
      <c r="D25" s="638"/>
      <c r="E25" s="638"/>
      <c r="F25" s="638"/>
      <c r="G25" s="638"/>
      <c r="H25" s="638"/>
      <c r="I25" s="638"/>
      <c r="J25" s="638"/>
      <c r="K25" s="638"/>
      <c r="L25" s="638"/>
      <c r="M25" s="638"/>
      <c r="N25" s="638"/>
      <c r="O25" s="638"/>
      <c r="P25" s="638"/>
      <c r="Q25" s="639"/>
      <c r="R25" s="640" t="s">
        <v>243</v>
      </c>
      <c r="S25" s="641"/>
      <c r="T25" s="641"/>
      <c r="U25" s="641"/>
      <c r="V25" s="641"/>
      <c r="W25" s="641"/>
      <c r="X25" s="641"/>
      <c r="Y25" s="642"/>
      <c r="Z25" s="677" t="s">
        <v>129</v>
      </c>
      <c r="AA25" s="677"/>
      <c r="AB25" s="677"/>
      <c r="AC25" s="677"/>
      <c r="AD25" s="678" t="s">
        <v>129</v>
      </c>
      <c r="AE25" s="678"/>
      <c r="AF25" s="678"/>
      <c r="AG25" s="678"/>
      <c r="AH25" s="678"/>
      <c r="AI25" s="678"/>
      <c r="AJ25" s="678"/>
      <c r="AK25" s="678"/>
      <c r="AL25" s="643" t="s">
        <v>243</v>
      </c>
      <c r="AM25" s="644"/>
      <c r="AN25" s="644"/>
      <c r="AO25" s="679"/>
      <c r="AP25" s="734" t="s">
        <v>297</v>
      </c>
      <c r="AQ25" s="742"/>
      <c r="AR25" s="742"/>
      <c r="AS25" s="742"/>
      <c r="AT25" s="742"/>
      <c r="AU25" s="742"/>
      <c r="AV25" s="742"/>
      <c r="AW25" s="742"/>
      <c r="AX25" s="742"/>
      <c r="AY25" s="742"/>
      <c r="AZ25" s="742"/>
      <c r="BA25" s="742"/>
      <c r="BB25" s="742"/>
      <c r="BC25" s="742"/>
      <c r="BD25" s="742"/>
      <c r="BE25" s="742"/>
      <c r="BF25" s="736"/>
      <c r="BG25" s="640" t="s">
        <v>129</v>
      </c>
      <c r="BH25" s="641"/>
      <c r="BI25" s="641"/>
      <c r="BJ25" s="641"/>
      <c r="BK25" s="641"/>
      <c r="BL25" s="641"/>
      <c r="BM25" s="641"/>
      <c r="BN25" s="642"/>
      <c r="BO25" s="677" t="s">
        <v>129</v>
      </c>
      <c r="BP25" s="677"/>
      <c r="BQ25" s="677"/>
      <c r="BR25" s="677"/>
      <c r="BS25" s="646" t="s">
        <v>129</v>
      </c>
      <c r="BT25" s="641"/>
      <c r="BU25" s="641"/>
      <c r="BV25" s="641"/>
      <c r="BW25" s="641"/>
      <c r="BX25" s="641"/>
      <c r="BY25" s="641"/>
      <c r="BZ25" s="641"/>
      <c r="CA25" s="641"/>
      <c r="CB25" s="684"/>
      <c r="CD25" s="673" t="s">
        <v>298</v>
      </c>
      <c r="CE25" s="674"/>
      <c r="CF25" s="674"/>
      <c r="CG25" s="674"/>
      <c r="CH25" s="674"/>
      <c r="CI25" s="674"/>
      <c r="CJ25" s="674"/>
      <c r="CK25" s="674"/>
      <c r="CL25" s="674"/>
      <c r="CM25" s="674"/>
      <c r="CN25" s="674"/>
      <c r="CO25" s="674"/>
      <c r="CP25" s="674"/>
      <c r="CQ25" s="675"/>
      <c r="CR25" s="640">
        <v>2040390</v>
      </c>
      <c r="CS25" s="659"/>
      <c r="CT25" s="659"/>
      <c r="CU25" s="659"/>
      <c r="CV25" s="659"/>
      <c r="CW25" s="659"/>
      <c r="CX25" s="659"/>
      <c r="CY25" s="660"/>
      <c r="CZ25" s="643">
        <v>15.1</v>
      </c>
      <c r="DA25" s="661"/>
      <c r="DB25" s="661"/>
      <c r="DC25" s="662"/>
      <c r="DD25" s="646">
        <v>1883834</v>
      </c>
      <c r="DE25" s="659"/>
      <c r="DF25" s="659"/>
      <c r="DG25" s="659"/>
      <c r="DH25" s="659"/>
      <c r="DI25" s="659"/>
      <c r="DJ25" s="659"/>
      <c r="DK25" s="660"/>
      <c r="DL25" s="646">
        <v>1883549</v>
      </c>
      <c r="DM25" s="659"/>
      <c r="DN25" s="659"/>
      <c r="DO25" s="659"/>
      <c r="DP25" s="659"/>
      <c r="DQ25" s="659"/>
      <c r="DR25" s="659"/>
      <c r="DS25" s="659"/>
      <c r="DT25" s="659"/>
      <c r="DU25" s="659"/>
      <c r="DV25" s="660"/>
      <c r="DW25" s="643">
        <v>26</v>
      </c>
      <c r="DX25" s="661"/>
      <c r="DY25" s="661"/>
      <c r="DZ25" s="661"/>
      <c r="EA25" s="661"/>
      <c r="EB25" s="661"/>
      <c r="EC25" s="676"/>
    </row>
    <row r="26" spans="2:133" ht="11.25" customHeight="1" x14ac:dyDescent="0.2">
      <c r="B26" s="637" t="s">
        <v>299</v>
      </c>
      <c r="C26" s="638"/>
      <c r="D26" s="638"/>
      <c r="E26" s="638"/>
      <c r="F26" s="638"/>
      <c r="G26" s="638"/>
      <c r="H26" s="638"/>
      <c r="I26" s="638"/>
      <c r="J26" s="638"/>
      <c r="K26" s="638"/>
      <c r="L26" s="638"/>
      <c r="M26" s="638"/>
      <c r="N26" s="638"/>
      <c r="O26" s="638"/>
      <c r="P26" s="638"/>
      <c r="Q26" s="639"/>
      <c r="R26" s="640">
        <v>7371376</v>
      </c>
      <c r="S26" s="641"/>
      <c r="T26" s="641"/>
      <c r="U26" s="641"/>
      <c r="V26" s="641"/>
      <c r="W26" s="641"/>
      <c r="X26" s="641"/>
      <c r="Y26" s="642"/>
      <c r="Z26" s="677">
        <v>51.3</v>
      </c>
      <c r="AA26" s="677"/>
      <c r="AB26" s="677"/>
      <c r="AC26" s="677"/>
      <c r="AD26" s="678">
        <v>6985347</v>
      </c>
      <c r="AE26" s="678"/>
      <c r="AF26" s="678"/>
      <c r="AG26" s="678"/>
      <c r="AH26" s="678"/>
      <c r="AI26" s="678"/>
      <c r="AJ26" s="678"/>
      <c r="AK26" s="678"/>
      <c r="AL26" s="643">
        <v>99.9</v>
      </c>
      <c r="AM26" s="644"/>
      <c r="AN26" s="644"/>
      <c r="AO26" s="679"/>
      <c r="AP26" s="734" t="s">
        <v>300</v>
      </c>
      <c r="AQ26" s="735"/>
      <c r="AR26" s="735"/>
      <c r="AS26" s="735"/>
      <c r="AT26" s="735"/>
      <c r="AU26" s="735"/>
      <c r="AV26" s="735"/>
      <c r="AW26" s="735"/>
      <c r="AX26" s="735"/>
      <c r="AY26" s="735"/>
      <c r="AZ26" s="735"/>
      <c r="BA26" s="735"/>
      <c r="BB26" s="735"/>
      <c r="BC26" s="735"/>
      <c r="BD26" s="735"/>
      <c r="BE26" s="735"/>
      <c r="BF26" s="736"/>
      <c r="BG26" s="640" t="s">
        <v>129</v>
      </c>
      <c r="BH26" s="641"/>
      <c r="BI26" s="641"/>
      <c r="BJ26" s="641"/>
      <c r="BK26" s="641"/>
      <c r="BL26" s="641"/>
      <c r="BM26" s="641"/>
      <c r="BN26" s="642"/>
      <c r="BO26" s="677" t="s">
        <v>243</v>
      </c>
      <c r="BP26" s="677"/>
      <c r="BQ26" s="677"/>
      <c r="BR26" s="677"/>
      <c r="BS26" s="646" t="s">
        <v>129</v>
      </c>
      <c r="BT26" s="641"/>
      <c r="BU26" s="641"/>
      <c r="BV26" s="641"/>
      <c r="BW26" s="641"/>
      <c r="BX26" s="641"/>
      <c r="BY26" s="641"/>
      <c r="BZ26" s="641"/>
      <c r="CA26" s="641"/>
      <c r="CB26" s="684"/>
      <c r="CD26" s="673" t="s">
        <v>301</v>
      </c>
      <c r="CE26" s="674"/>
      <c r="CF26" s="674"/>
      <c r="CG26" s="674"/>
      <c r="CH26" s="674"/>
      <c r="CI26" s="674"/>
      <c r="CJ26" s="674"/>
      <c r="CK26" s="674"/>
      <c r="CL26" s="674"/>
      <c r="CM26" s="674"/>
      <c r="CN26" s="674"/>
      <c r="CO26" s="674"/>
      <c r="CP26" s="674"/>
      <c r="CQ26" s="675"/>
      <c r="CR26" s="640">
        <v>1120025</v>
      </c>
      <c r="CS26" s="641"/>
      <c r="CT26" s="641"/>
      <c r="CU26" s="641"/>
      <c r="CV26" s="641"/>
      <c r="CW26" s="641"/>
      <c r="CX26" s="641"/>
      <c r="CY26" s="642"/>
      <c r="CZ26" s="643">
        <v>8.3000000000000007</v>
      </c>
      <c r="DA26" s="661"/>
      <c r="DB26" s="661"/>
      <c r="DC26" s="662"/>
      <c r="DD26" s="646">
        <v>1021555</v>
      </c>
      <c r="DE26" s="641"/>
      <c r="DF26" s="641"/>
      <c r="DG26" s="641"/>
      <c r="DH26" s="641"/>
      <c r="DI26" s="641"/>
      <c r="DJ26" s="641"/>
      <c r="DK26" s="642"/>
      <c r="DL26" s="646" t="s">
        <v>243</v>
      </c>
      <c r="DM26" s="641"/>
      <c r="DN26" s="641"/>
      <c r="DO26" s="641"/>
      <c r="DP26" s="641"/>
      <c r="DQ26" s="641"/>
      <c r="DR26" s="641"/>
      <c r="DS26" s="641"/>
      <c r="DT26" s="641"/>
      <c r="DU26" s="641"/>
      <c r="DV26" s="642"/>
      <c r="DW26" s="643" t="s">
        <v>243</v>
      </c>
      <c r="DX26" s="661"/>
      <c r="DY26" s="661"/>
      <c r="DZ26" s="661"/>
      <c r="EA26" s="661"/>
      <c r="EB26" s="661"/>
      <c r="EC26" s="676"/>
    </row>
    <row r="27" spans="2:133" ht="11.25" customHeight="1" x14ac:dyDescent="0.2">
      <c r="B27" s="637" t="s">
        <v>302</v>
      </c>
      <c r="C27" s="638"/>
      <c r="D27" s="638"/>
      <c r="E27" s="638"/>
      <c r="F27" s="638"/>
      <c r="G27" s="638"/>
      <c r="H27" s="638"/>
      <c r="I27" s="638"/>
      <c r="J27" s="638"/>
      <c r="K27" s="638"/>
      <c r="L27" s="638"/>
      <c r="M27" s="638"/>
      <c r="N27" s="638"/>
      <c r="O27" s="638"/>
      <c r="P27" s="638"/>
      <c r="Q27" s="639"/>
      <c r="R27" s="640">
        <v>2391</v>
      </c>
      <c r="S27" s="641"/>
      <c r="T27" s="641"/>
      <c r="U27" s="641"/>
      <c r="V27" s="641"/>
      <c r="W27" s="641"/>
      <c r="X27" s="641"/>
      <c r="Y27" s="642"/>
      <c r="Z27" s="677">
        <v>0</v>
      </c>
      <c r="AA27" s="677"/>
      <c r="AB27" s="677"/>
      <c r="AC27" s="677"/>
      <c r="AD27" s="678">
        <v>2391</v>
      </c>
      <c r="AE27" s="678"/>
      <c r="AF27" s="678"/>
      <c r="AG27" s="678"/>
      <c r="AH27" s="678"/>
      <c r="AI27" s="678"/>
      <c r="AJ27" s="678"/>
      <c r="AK27" s="678"/>
      <c r="AL27" s="643">
        <v>0</v>
      </c>
      <c r="AM27" s="644"/>
      <c r="AN27" s="644"/>
      <c r="AO27" s="679"/>
      <c r="AP27" s="637" t="s">
        <v>303</v>
      </c>
      <c r="AQ27" s="638"/>
      <c r="AR27" s="638"/>
      <c r="AS27" s="638"/>
      <c r="AT27" s="638"/>
      <c r="AU27" s="638"/>
      <c r="AV27" s="638"/>
      <c r="AW27" s="638"/>
      <c r="AX27" s="638"/>
      <c r="AY27" s="638"/>
      <c r="AZ27" s="638"/>
      <c r="BA27" s="638"/>
      <c r="BB27" s="638"/>
      <c r="BC27" s="638"/>
      <c r="BD27" s="638"/>
      <c r="BE27" s="638"/>
      <c r="BF27" s="639"/>
      <c r="BG27" s="640">
        <v>2000253</v>
      </c>
      <c r="BH27" s="641"/>
      <c r="BI27" s="641"/>
      <c r="BJ27" s="641"/>
      <c r="BK27" s="641"/>
      <c r="BL27" s="641"/>
      <c r="BM27" s="641"/>
      <c r="BN27" s="642"/>
      <c r="BO27" s="677">
        <v>100</v>
      </c>
      <c r="BP27" s="677"/>
      <c r="BQ27" s="677"/>
      <c r="BR27" s="677"/>
      <c r="BS27" s="646">
        <v>12624</v>
      </c>
      <c r="BT27" s="641"/>
      <c r="BU27" s="641"/>
      <c r="BV27" s="641"/>
      <c r="BW27" s="641"/>
      <c r="BX27" s="641"/>
      <c r="BY27" s="641"/>
      <c r="BZ27" s="641"/>
      <c r="CA27" s="641"/>
      <c r="CB27" s="684"/>
      <c r="CD27" s="673" t="s">
        <v>304</v>
      </c>
      <c r="CE27" s="674"/>
      <c r="CF27" s="674"/>
      <c r="CG27" s="674"/>
      <c r="CH27" s="674"/>
      <c r="CI27" s="674"/>
      <c r="CJ27" s="674"/>
      <c r="CK27" s="674"/>
      <c r="CL27" s="674"/>
      <c r="CM27" s="674"/>
      <c r="CN27" s="674"/>
      <c r="CO27" s="674"/>
      <c r="CP27" s="674"/>
      <c r="CQ27" s="675"/>
      <c r="CR27" s="640">
        <v>1335481</v>
      </c>
      <c r="CS27" s="659"/>
      <c r="CT27" s="659"/>
      <c r="CU27" s="659"/>
      <c r="CV27" s="659"/>
      <c r="CW27" s="659"/>
      <c r="CX27" s="659"/>
      <c r="CY27" s="660"/>
      <c r="CZ27" s="643">
        <v>9.9</v>
      </c>
      <c r="DA27" s="661"/>
      <c r="DB27" s="661"/>
      <c r="DC27" s="662"/>
      <c r="DD27" s="646">
        <v>427057</v>
      </c>
      <c r="DE27" s="659"/>
      <c r="DF27" s="659"/>
      <c r="DG27" s="659"/>
      <c r="DH27" s="659"/>
      <c r="DI27" s="659"/>
      <c r="DJ27" s="659"/>
      <c r="DK27" s="660"/>
      <c r="DL27" s="646">
        <v>424312</v>
      </c>
      <c r="DM27" s="659"/>
      <c r="DN27" s="659"/>
      <c r="DO27" s="659"/>
      <c r="DP27" s="659"/>
      <c r="DQ27" s="659"/>
      <c r="DR27" s="659"/>
      <c r="DS27" s="659"/>
      <c r="DT27" s="659"/>
      <c r="DU27" s="659"/>
      <c r="DV27" s="660"/>
      <c r="DW27" s="643">
        <v>5.9</v>
      </c>
      <c r="DX27" s="661"/>
      <c r="DY27" s="661"/>
      <c r="DZ27" s="661"/>
      <c r="EA27" s="661"/>
      <c r="EB27" s="661"/>
      <c r="EC27" s="676"/>
    </row>
    <row r="28" spans="2:133" ht="11.25" customHeight="1" x14ac:dyDescent="0.2">
      <c r="B28" s="637" t="s">
        <v>305</v>
      </c>
      <c r="C28" s="638"/>
      <c r="D28" s="638"/>
      <c r="E28" s="638"/>
      <c r="F28" s="638"/>
      <c r="G28" s="638"/>
      <c r="H28" s="638"/>
      <c r="I28" s="638"/>
      <c r="J28" s="638"/>
      <c r="K28" s="638"/>
      <c r="L28" s="638"/>
      <c r="M28" s="638"/>
      <c r="N28" s="638"/>
      <c r="O28" s="638"/>
      <c r="P28" s="638"/>
      <c r="Q28" s="639"/>
      <c r="R28" s="640">
        <v>52568</v>
      </c>
      <c r="S28" s="641"/>
      <c r="T28" s="641"/>
      <c r="U28" s="641"/>
      <c r="V28" s="641"/>
      <c r="W28" s="641"/>
      <c r="X28" s="641"/>
      <c r="Y28" s="642"/>
      <c r="Z28" s="677">
        <v>0.4</v>
      </c>
      <c r="AA28" s="677"/>
      <c r="AB28" s="677"/>
      <c r="AC28" s="677"/>
      <c r="AD28" s="678">
        <v>28</v>
      </c>
      <c r="AE28" s="678"/>
      <c r="AF28" s="678"/>
      <c r="AG28" s="678"/>
      <c r="AH28" s="678"/>
      <c r="AI28" s="678"/>
      <c r="AJ28" s="678"/>
      <c r="AK28" s="678"/>
      <c r="AL28" s="643">
        <v>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306</v>
      </c>
      <c r="CE28" s="674"/>
      <c r="CF28" s="674"/>
      <c r="CG28" s="674"/>
      <c r="CH28" s="674"/>
      <c r="CI28" s="674"/>
      <c r="CJ28" s="674"/>
      <c r="CK28" s="674"/>
      <c r="CL28" s="674"/>
      <c r="CM28" s="674"/>
      <c r="CN28" s="674"/>
      <c r="CO28" s="674"/>
      <c r="CP28" s="674"/>
      <c r="CQ28" s="675"/>
      <c r="CR28" s="640">
        <v>1701954</v>
      </c>
      <c r="CS28" s="641"/>
      <c r="CT28" s="641"/>
      <c r="CU28" s="641"/>
      <c r="CV28" s="641"/>
      <c r="CW28" s="641"/>
      <c r="CX28" s="641"/>
      <c r="CY28" s="642"/>
      <c r="CZ28" s="643">
        <v>12.6</v>
      </c>
      <c r="DA28" s="661"/>
      <c r="DB28" s="661"/>
      <c r="DC28" s="662"/>
      <c r="DD28" s="646">
        <v>1683509</v>
      </c>
      <c r="DE28" s="641"/>
      <c r="DF28" s="641"/>
      <c r="DG28" s="641"/>
      <c r="DH28" s="641"/>
      <c r="DI28" s="641"/>
      <c r="DJ28" s="641"/>
      <c r="DK28" s="642"/>
      <c r="DL28" s="646">
        <v>1683509</v>
      </c>
      <c r="DM28" s="641"/>
      <c r="DN28" s="641"/>
      <c r="DO28" s="641"/>
      <c r="DP28" s="641"/>
      <c r="DQ28" s="641"/>
      <c r="DR28" s="641"/>
      <c r="DS28" s="641"/>
      <c r="DT28" s="641"/>
      <c r="DU28" s="641"/>
      <c r="DV28" s="642"/>
      <c r="DW28" s="643">
        <v>23.3</v>
      </c>
      <c r="DX28" s="661"/>
      <c r="DY28" s="661"/>
      <c r="DZ28" s="661"/>
      <c r="EA28" s="661"/>
      <c r="EB28" s="661"/>
      <c r="EC28" s="676"/>
    </row>
    <row r="29" spans="2:133" ht="11.25" customHeight="1" x14ac:dyDescent="0.2">
      <c r="B29" s="637" t="s">
        <v>307</v>
      </c>
      <c r="C29" s="638"/>
      <c r="D29" s="638"/>
      <c r="E29" s="638"/>
      <c r="F29" s="638"/>
      <c r="G29" s="638"/>
      <c r="H29" s="638"/>
      <c r="I29" s="638"/>
      <c r="J29" s="638"/>
      <c r="K29" s="638"/>
      <c r="L29" s="638"/>
      <c r="M29" s="638"/>
      <c r="N29" s="638"/>
      <c r="O29" s="638"/>
      <c r="P29" s="638"/>
      <c r="Q29" s="639"/>
      <c r="R29" s="640">
        <v>122684</v>
      </c>
      <c r="S29" s="641"/>
      <c r="T29" s="641"/>
      <c r="U29" s="641"/>
      <c r="V29" s="641"/>
      <c r="W29" s="641"/>
      <c r="X29" s="641"/>
      <c r="Y29" s="642"/>
      <c r="Z29" s="677">
        <v>0.9</v>
      </c>
      <c r="AA29" s="677"/>
      <c r="AB29" s="677"/>
      <c r="AC29" s="677"/>
      <c r="AD29" s="678">
        <v>4903</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308</v>
      </c>
      <c r="CE29" s="726"/>
      <c r="CF29" s="673" t="s">
        <v>69</v>
      </c>
      <c r="CG29" s="674"/>
      <c r="CH29" s="674"/>
      <c r="CI29" s="674"/>
      <c r="CJ29" s="674"/>
      <c r="CK29" s="674"/>
      <c r="CL29" s="674"/>
      <c r="CM29" s="674"/>
      <c r="CN29" s="674"/>
      <c r="CO29" s="674"/>
      <c r="CP29" s="674"/>
      <c r="CQ29" s="675"/>
      <c r="CR29" s="640">
        <v>1701953</v>
      </c>
      <c r="CS29" s="659"/>
      <c r="CT29" s="659"/>
      <c r="CU29" s="659"/>
      <c r="CV29" s="659"/>
      <c r="CW29" s="659"/>
      <c r="CX29" s="659"/>
      <c r="CY29" s="660"/>
      <c r="CZ29" s="643">
        <v>12.6</v>
      </c>
      <c r="DA29" s="661"/>
      <c r="DB29" s="661"/>
      <c r="DC29" s="662"/>
      <c r="DD29" s="646">
        <v>1683508</v>
      </c>
      <c r="DE29" s="659"/>
      <c r="DF29" s="659"/>
      <c r="DG29" s="659"/>
      <c r="DH29" s="659"/>
      <c r="DI29" s="659"/>
      <c r="DJ29" s="659"/>
      <c r="DK29" s="660"/>
      <c r="DL29" s="646">
        <v>1683508</v>
      </c>
      <c r="DM29" s="659"/>
      <c r="DN29" s="659"/>
      <c r="DO29" s="659"/>
      <c r="DP29" s="659"/>
      <c r="DQ29" s="659"/>
      <c r="DR29" s="659"/>
      <c r="DS29" s="659"/>
      <c r="DT29" s="659"/>
      <c r="DU29" s="659"/>
      <c r="DV29" s="660"/>
      <c r="DW29" s="643">
        <v>23.3</v>
      </c>
      <c r="DX29" s="661"/>
      <c r="DY29" s="661"/>
      <c r="DZ29" s="661"/>
      <c r="EA29" s="661"/>
      <c r="EB29" s="661"/>
      <c r="EC29" s="676"/>
    </row>
    <row r="30" spans="2:133" ht="11.25" customHeight="1" x14ac:dyDescent="0.2">
      <c r="B30" s="637" t="s">
        <v>309</v>
      </c>
      <c r="C30" s="638"/>
      <c r="D30" s="638"/>
      <c r="E30" s="638"/>
      <c r="F30" s="638"/>
      <c r="G30" s="638"/>
      <c r="H30" s="638"/>
      <c r="I30" s="638"/>
      <c r="J30" s="638"/>
      <c r="K30" s="638"/>
      <c r="L30" s="638"/>
      <c r="M30" s="638"/>
      <c r="N30" s="638"/>
      <c r="O30" s="638"/>
      <c r="P30" s="638"/>
      <c r="Q30" s="639"/>
      <c r="R30" s="640">
        <v>12420</v>
      </c>
      <c r="S30" s="641"/>
      <c r="T30" s="641"/>
      <c r="U30" s="641"/>
      <c r="V30" s="641"/>
      <c r="W30" s="641"/>
      <c r="X30" s="641"/>
      <c r="Y30" s="642"/>
      <c r="Z30" s="677">
        <v>0.1</v>
      </c>
      <c r="AA30" s="677"/>
      <c r="AB30" s="677"/>
      <c r="AC30" s="677"/>
      <c r="AD30" s="678" t="s">
        <v>129</v>
      </c>
      <c r="AE30" s="678"/>
      <c r="AF30" s="678"/>
      <c r="AG30" s="678"/>
      <c r="AH30" s="678"/>
      <c r="AI30" s="678"/>
      <c r="AJ30" s="678"/>
      <c r="AK30" s="678"/>
      <c r="AL30" s="643" t="s">
        <v>243</v>
      </c>
      <c r="AM30" s="644"/>
      <c r="AN30" s="644"/>
      <c r="AO30" s="679"/>
      <c r="AP30" s="701" t="s">
        <v>226</v>
      </c>
      <c r="AQ30" s="702"/>
      <c r="AR30" s="702"/>
      <c r="AS30" s="702"/>
      <c r="AT30" s="702"/>
      <c r="AU30" s="702"/>
      <c r="AV30" s="702"/>
      <c r="AW30" s="702"/>
      <c r="AX30" s="702"/>
      <c r="AY30" s="702"/>
      <c r="AZ30" s="702"/>
      <c r="BA30" s="702"/>
      <c r="BB30" s="702"/>
      <c r="BC30" s="702"/>
      <c r="BD30" s="702"/>
      <c r="BE30" s="702"/>
      <c r="BF30" s="703"/>
      <c r="BG30" s="701" t="s">
        <v>310</v>
      </c>
      <c r="BH30" s="714"/>
      <c r="BI30" s="714"/>
      <c r="BJ30" s="714"/>
      <c r="BK30" s="714"/>
      <c r="BL30" s="714"/>
      <c r="BM30" s="714"/>
      <c r="BN30" s="714"/>
      <c r="BO30" s="714"/>
      <c r="BP30" s="714"/>
      <c r="BQ30" s="715"/>
      <c r="BR30" s="701" t="s">
        <v>311</v>
      </c>
      <c r="BS30" s="714"/>
      <c r="BT30" s="714"/>
      <c r="BU30" s="714"/>
      <c r="BV30" s="714"/>
      <c r="BW30" s="714"/>
      <c r="BX30" s="714"/>
      <c r="BY30" s="714"/>
      <c r="BZ30" s="714"/>
      <c r="CA30" s="714"/>
      <c r="CB30" s="715"/>
      <c r="CD30" s="727"/>
      <c r="CE30" s="728"/>
      <c r="CF30" s="673" t="s">
        <v>312</v>
      </c>
      <c r="CG30" s="674"/>
      <c r="CH30" s="674"/>
      <c r="CI30" s="674"/>
      <c r="CJ30" s="674"/>
      <c r="CK30" s="674"/>
      <c r="CL30" s="674"/>
      <c r="CM30" s="674"/>
      <c r="CN30" s="674"/>
      <c r="CO30" s="674"/>
      <c r="CP30" s="674"/>
      <c r="CQ30" s="675"/>
      <c r="CR30" s="640">
        <v>1625125</v>
      </c>
      <c r="CS30" s="641"/>
      <c r="CT30" s="641"/>
      <c r="CU30" s="641"/>
      <c r="CV30" s="641"/>
      <c r="CW30" s="641"/>
      <c r="CX30" s="641"/>
      <c r="CY30" s="642"/>
      <c r="CZ30" s="643">
        <v>12.1</v>
      </c>
      <c r="DA30" s="661"/>
      <c r="DB30" s="661"/>
      <c r="DC30" s="662"/>
      <c r="DD30" s="646">
        <v>1608557</v>
      </c>
      <c r="DE30" s="641"/>
      <c r="DF30" s="641"/>
      <c r="DG30" s="641"/>
      <c r="DH30" s="641"/>
      <c r="DI30" s="641"/>
      <c r="DJ30" s="641"/>
      <c r="DK30" s="642"/>
      <c r="DL30" s="646">
        <v>1608557</v>
      </c>
      <c r="DM30" s="641"/>
      <c r="DN30" s="641"/>
      <c r="DO30" s="641"/>
      <c r="DP30" s="641"/>
      <c r="DQ30" s="641"/>
      <c r="DR30" s="641"/>
      <c r="DS30" s="641"/>
      <c r="DT30" s="641"/>
      <c r="DU30" s="641"/>
      <c r="DV30" s="642"/>
      <c r="DW30" s="643">
        <v>22.2</v>
      </c>
      <c r="DX30" s="661"/>
      <c r="DY30" s="661"/>
      <c r="DZ30" s="661"/>
      <c r="EA30" s="661"/>
      <c r="EB30" s="661"/>
      <c r="EC30" s="676"/>
    </row>
    <row r="31" spans="2:133" ht="11.25" customHeight="1" x14ac:dyDescent="0.2">
      <c r="B31" s="637" t="s">
        <v>313</v>
      </c>
      <c r="C31" s="638"/>
      <c r="D31" s="638"/>
      <c r="E31" s="638"/>
      <c r="F31" s="638"/>
      <c r="G31" s="638"/>
      <c r="H31" s="638"/>
      <c r="I31" s="638"/>
      <c r="J31" s="638"/>
      <c r="K31" s="638"/>
      <c r="L31" s="638"/>
      <c r="M31" s="638"/>
      <c r="N31" s="638"/>
      <c r="O31" s="638"/>
      <c r="P31" s="638"/>
      <c r="Q31" s="639"/>
      <c r="R31" s="640">
        <v>996685</v>
      </c>
      <c r="S31" s="641"/>
      <c r="T31" s="641"/>
      <c r="U31" s="641"/>
      <c r="V31" s="641"/>
      <c r="W31" s="641"/>
      <c r="X31" s="641"/>
      <c r="Y31" s="642"/>
      <c r="Z31" s="677">
        <v>6.9</v>
      </c>
      <c r="AA31" s="677"/>
      <c r="AB31" s="677"/>
      <c r="AC31" s="677"/>
      <c r="AD31" s="678" t="s">
        <v>129</v>
      </c>
      <c r="AE31" s="678"/>
      <c r="AF31" s="678"/>
      <c r="AG31" s="678"/>
      <c r="AH31" s="678"/>
      <c r="AI31" s="678"/>
      <c r="AJ31" s="678"/>
      <c r="AK31" s="678"/>
      <c r="AL31" s="643" t="s">
        <v>129</v>
      </c>
      <c r="AM31" s="644"/>
      <c r="AN31" s="644"/>
      <c r="AO31" s="679"/>
      <c r="AP31" s="716" t="s">
        <v>314</v>
      </c>
      <c r="AQ31" s="717"/>
      <c r="AR31" s="717"/>
      <c r="AS31" s="717"/>
      <c r="AT31" s="722" t="s">
        <v>315</v>
      </c>
      <c r="AU31" s="231"/>
      <c r="AV31" s="231"/>
      <c r="AW31" s="231"/>
      <c r="AX31" s="706" t="s">
        <v>189</v>
      </c>
      <c r="AY31" s="707"/>
      <c r="AZ31" s="707"/>
      <c r="BA31" s="707"/>
      <c r="BB31" s="707"/>
      <c r="BC31" s="707"/>
      <c r="BD31" s="707"/>
      <c r="BE31" s="707"/>
      <c r="BF31" s="708"/>
      <c r="BG31" s="709">
        <v>99.3</v>
      </c>
      <c r="BH31" s="710"/>
      <c r="BI31" s="710"/>
      <c r="BJ31" s="710"/>
      <c r="BK31" s="710"/>
      <c r="BL31" s="710"/>
      <c r="BM31" s="711">
        <v>96.5</v>
      </c>
      <c r="BN31" s="710"/>
      <c r="BO31" s="710"/>
      <c r="BP31" s="710"/>
      <c r="BQ31" s="712"/>
      <c r="BR31" s="709">
        <v>99.3</v>
      </c>
      <c r="BS31" s="710"/>
      <c r="BT31" s="710"/>
      <c r="BU31" s="710"/>
      <c r="BV31" s="710"/>
      <c r="BW31" s="710"/>
      <c r="BX31" s="711">
        <v>96.3</v>
      </c>
      <c r="BY31" s="710"/>
      <c r="BZ31" s="710"/>
      <c r="CA31" s="710"/>
      <c r="CB31" s="712"/>
      <c r="CD31" s="727"/>
      <c r="CE31" s="728"/>
      <c r="CF31" s="673" t="s">
        <v>316</v>
      </c>
      <c r="CG31" s="674"/>
      <c r="CH31" s="674"/>
      <c r="CI31" s="674"/>
      <c r="CJ31" s="674"/>
      <c r="CK31" s="674"/>
      <c r="CL31" s="674"/>
      <c r="CM31" s="674"/>
      <c r="CN31" s="674"/>
      <c r="CO31" s="674"/>
      <c r="CP31" s="674"/>
      <c r="CQ31" s="675"/>
      <c r="CR31" s="640">
        <v>76828</v>
      </c>
      <c r="CS31" s="659"/>
      <c r="CT31" s="659"/>
      <c r="CU31" s="659"/>
      <c r="CV31" s="659"/>
      <c r="CW31" s="659"/>
      <c r="CX31" s="659"/>
      <c r="CY31" s="660"/>
      <c r="CZ31" s="643">
        <v>0.6</v>
      </c>
      <c r="DA31" s="661"/>
      <c r="DB31" s="661"/>
      <c r="DC31" s="662"/>
      <c r="DD31" s="646">
        <v>74951</v>
      </c>
      <c r="DE31" s="659"/>
      <c r="DF31" s="659"/>
      <c r="DG31" s="659"/>
      <c r="DH31" s="659"/>
      <c r="DI31" s="659"/>
      <c r="DJ31" s="659"/>
      <c r="DK31" s="660"/>
      <c r="DL31" s="646">
        <v>74951</v>
      </c>
      <c r="DM31" s="659"/>
      <c r="DN31" s="659"/>
      <c r="DO31" s="659"/>
      <c r="DP31" s="659"/>
      <c r="DQ31" s="659"/>
      <c r="DR31" s="659"/>
      <c r="DS31" s="659"/>
      <c r="DT31" s="659"/>
      <c r="DU31" s="659"/>
      <c r="DV31" s="660"/>
      <c r="DW31" s="643">
        <v>1</v>
      </c>
      <c r="DX31" s="661"/>
      <c r="DY31" s="661"/>
      <c r="DZ31" s="661"/>
      <c r="EA31" s="661"/>
      <c r="EB31" s="661"/>
      <c r="EC31" s="676"/>
    </row>
    <row r="32" spans="2:133" ht="11.25" customHeight="1" x14ac:dyDescent="0.2">
      <c r="B32" s="731" t="s">
        <v>317</v>
      </c>
      <c r="C32" s="732"/>
      <c r="D32" s="732"/>
      <c r="E32" s="732"/>
      <c r="F32" s="732"/>
      <c r="G32" s="732"/>
      <c r="H32" s="732"/>
      <c r="I32" s="732"/>
      <c r="J32" s="732"/>
      <c r="K32" s="732"/>
      <c r="L32" s="732"/>
      <c r="M32" s="732"/>
      <c r="N32" s="732"/>
      <c r="O32" s="732"/>
      <c r="P32" s="732"/>
      <c r="Q32" s="733"/>
      <c r="R32" s="640" t="s">
        <v>129</v>
      </c>
      <c r="S32" s="641"/>
      <c r="T32" s="641"/>
      <c r="U32" s="641"/>
      <c r="V32" s="641"/>
      <c r="W32" s="641"/>
      <c r="X32" s="641"/>
      <c r="Y32" s="642"/>
      <c r="Z32" s="677" t="s">
        <v>243</v>
      </c>
      <c r="AA32" s="677"/>
      <c r="AB32" s="677"/>
      <c r="AC32" s="677"/>
      <c r="AD32" s="678" t="s">
        <v>243</v>
      </c>
      <c r="AE32" s="678"/>
      <c r="AF32" s="678"/>
      <c r="AG32" s="678"/>
      <c r="AH32" s="678"/>
      <c r="AI32" s="678"/>
      <c r="AJ32" s="678"/>
      <c r="AK32" s="678"/>
      <c r="AL32" s="643" t="s">
        <v>129</v>
      </c>
      <c r="AM32" s="644"/>
      <c r="AN32" s="644"/>
      <c r="AO32" s="679"/>
      <c r="AP32" s="718"/>
      <c r="AQ32" s="719"/>
      <c r="AR32" s="719"/>
      <c r="AS32" s="719"/>
      <c r="AT32" s="723"/>
      <c r="AU32" s="230" t="s">
        <v>318</v>
      </c>
      <c r="AV32" s="230"/>
      <c r="AW32" s="230"/>
      <c r="AX32" s="637" t="s">
        <v>319</v>
      </c>
      <c r="AY32" s="638"/>
      <c r="AZ32" s="638"/>
      <c r="BA32" s="638"/>
      <c r="BB32" s="638"/>
      <c r="BC32" s="638"/>
      <c r="BD32" s="638"/>
      <c r="BE32" s="638"/>
      <c r="BF32" s="639"/>
      <c r="BG32" s="713">
        <v>99.5</v>
      </c>
      <c r="BH32" s="659"/>
      <c r="BI32" s="659"/>
      <c r="BJ32" s="659"/>
      <c r="BK32" s="659"/>
      <c r="BL32" s="659"/>
      <c r="BM32" s="644">
        <v>97.7</v>
      </c>
      <c r="BN32" s="705"/>
      <c r="BO32" s="705"/>
      <c r="BP32" s="705"/>
      <c r="BQ32" s="683"/>
      <c r="BR32" s="713">
        <v>99.6</v>
      </c>
      <c r="BS32" s="659"/>
      <c r="BT32" s="659"/>
      <c r="BU32" s="659"/>
      <c r="BV32" s="659"/>
      <c r="BW32" s="659"/>
      <c r="BX32" s="644">
        <v>97.6</v>
      </c>
      <c r="BY32" s="705"/>
      <c r="BZ32" s="705"/>
      <c r="CA32" s="705"/>
      <c r="CB32" s="683"/>
      <c r="CD32" s="729"/>
      <c r="CE32" s="730"/>
      <c r="CF32" s="673" t="s">
        <v>320</v>
      </c>
      <c r="CG32" s="674"/>
      <c r="CH32" s="674"/>
      <c r="CI32" s="674"/>
      <c r="CJ32" s="674"/>
      <c r="CK32" s="674"/>
      <c r="CL32" s="674"/>
      <c r="CM32" s="674"/>
      <c r="CN32" s="674"/>
      <c r="CO32" s="674"/>
      <c r="CP32" s="674"/>
      <c r="CQ32" s="675"/>
      <c r="CR32" s="640">
        <v>1</v>
      </c>
      <c r="CS32" s="641"/>
      <c r="CT32" s="641"/>
      <c r="CU32" s="641"/>
      <c r="CV32" s="641"/>
      <c r="CW32" s="641"/>
      <c r="CX32" s="641"/>
      <c r="CY32" s="642"/>
      <c r="CZ32" s="643">
        <v>0</v>
      </c>
      <c r="DA32" s="661"/>
      <c r="DB32" s="661"/>
      <c r="DC32" s="662"/>
      <c r="DD32" s="646">
        <v>1</v>
      </c>
      <c r="DE32" s="641"/>
      <c r="DF32" s="641"/>
      <c r="DG32" s="641"/>
      <c r="DH32" s="641"/>
      <c r="DI32" s="641"/>
      <c r="DJ32" s="641"/>
      <c r="DK32" s="642"/>
      <c r="DL32" s="646">
        <v>1</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2">
      <c r="B33" s="637" t="s">
        <v>321</v>
      </c>
      <c r="C33" s="638"/>
      <c r="D33" s="638"/>
      <c r="E33" s="638"/>
      <c r="F33" s="638"/>
      <c r="G33" s="638"/>
      <c r="H33" s="638"/>
      <c r="I33" s="638"/>
      <c r="J33" s="638"/>
      <c r="K33" s="638"/>
      <c r="L33" s="638"/>
      <c r="M33" s="638"/>
      <c r="N33" s="638"/>
      <c r="O33" s="638"/>
      <c r="P33" s="638"/>
      <c r="Q33" s="639"/>
      <c r="R33" s="640">
        <v>1302072</v>
      </c>
      <c r="S33" s="641"/>
      <c r="T33" s="641"/>
      <c r="U33" s="641"/>
      <c r="V33" s="641"/>
      <c r="W33" s="641"/>
      <c r="X33" s="641"/>
      <c r="Y33" s="642"/>
      <c r="Z33" s="677">
        <v>9.1</v>
      </c>
      <c r="AA33" s="677"/>
      <c r="AB33" s="677"/>
      <c r="AC33" s="677"/>
      <c r="AD33" s="678" t="s">
        <v>243</v>
      </c>
      <c r="AE33" s="678"/>
      <c r="AF33" s="678"/>
      <c r="AG33" s="678"/>
      <c r="AH33" s="678"/>
      <c r="AI33" s="678"/>
      <c r="AJ33" s="678"/>
      <c r="AK33" s="678"/>
      <c r="AL33" s="643" t="s">
        <v>243</v>
      </c>
      <c r="AM33" s="644"/>
      <c r="AN33" s="644"/>
      <c r="AO33" s="679"/>
      <c r="AP33" s="720"/>
      <c r="AQ33" s="721"/>
      <c r="AR33" s="721"/>
      <c r="AS33" s="721"/>
      <c r="AT33" s="724"/>
      <c r="AU33" s="232"/>
      <c r="AV33" s="232"/>
      <c r="AW33" s="232"/>
      <c r="AX33" s="621" t="s">
        <v>322</v>
      </c>
      <c r="AY33" s="622"/>
      <c r="AZ33" s="622"/>
      <c r="BA33" s="622"/>
      <c r="BB33" s="622"/>
      <c r="BC33" s="622"/>
      <c r="BD33" s="622"/>
      <c r="BE33" s="622"/>
      <c r="BF33" s="623"/>
      <c r="BG33" s="704">
        <v>99.1</v>
      </c>
      <c r="BH33" s="625"/>
      <c r="BI33" s="625"/>
      <c r="BJ33" s="625"/>
      <c r="BK33" s="625"/>
      <c r="BL33" s="625"/>
      <c r="BM33" s="668">
        <v>95.1</v>
      </c>
      <c r="BN33" s="625"/>
      <c r="BO33" s="625"/>
      <c r="BP33" s="625"/>
      <c r="BQ33" s="689"/>
      <c r="BR33" s="704">
        <v>99</v>
      </c>
      <c r="BS33" s="625"/>
      <c r="BT33" s="625"/>
      <c r="BU33" s="625"/>
      <c r="BV33" s="625"/>
      <c r="BW33" s="625"/>
      <c r="BX33" s="668">
        <v>94.7</v>
      </c>
      <c r="BY33" s="625"/>
      <c r="BZ33" s="625"/>
      <c r="CA33" s="625"/>
      <c r="CB33" s="689"/>
      <c r="CD33" s="673" t="s">
        <v>323</v>
      </c>
      <c r="CE33" s="674"/>
      <c r="CF33" s="674"/>
      <c r="CG33" s="674"/>
      <c r="CH33" s="674"/>
      <c r="CI33" s="674"/>
      <c r="CJ33" s="674"/>
      <c r="CK33" s="674"/>
      <c r="CL33" s="674"/>
      <c r="CM33" s="674"/>
      <c r="CN33" s="674"/>
      <c r="CO33" s="674"/>
      <c r="CP33" s="674"/>
      <c r="CQ33" s="675"/>
      <c r="CR33" s="640">
        <v>5515906</v>
      </c>
      <c r="CS33" s="659"/>
      <c r="CT33" s="659"/>
      <c r="CU33" s="659"/>
      <c r="CV33" s="659"/>
      <c r="CW33" s="659"/>
      <c r="CX33" s="659"/>
      <c r="CY33" s="660"/>
      <c r="CZ33" s="643">
        <v>41</v>
      </c>
      <c r="DA33" s="661"/>
      <c r="DB33" s="661"/>
      <c r="DC33" s="662"/>
      <c r="DD33" s="646">
        <v>4166733</v>
      </c>
      <c r="DE33" s="659"/>
      <c r="DF33" s="659"/>
      <c r="DG33" s="659"/>
      <c r="DH33" s="659"/>
      <c r="DI33" s="659"/>
      <c r="DJ33" s="659"/>
      <c r="DK33" s="660"/>
      <c r="DL33" s="646">
        <v>3202522</v>
      </c>
      <c r="DM33" s="659"/>
      <c r="DN33" s="659"/>
      <c r="DO33" s="659"/>
      <c r="DP33" s="659"/>
      <c r="DQ33" s="659"/>
      <c r="DR33" s="659"/>
      <c r="DS33" s="659"/>
      <c r="DT33" s="659"/>
      <c r="DU33" s="659"/>
      <c r="DV33" s="660"/>
      <c r="DW33" s="643">
        <v>44.3</v>
      </c>
      <c r="DX33" s="661"/>
      <c r="DY33" s="661"/>
      <c r="DZ33" s="661"/>
      <c r="EA33" s="661"/>
      <c r="EB33" s="661"/>
      <c r="EC33" s="676"/>
    </row>
    <row r="34" spans="2:133" ht="11.25" customHeight="1" x14ac:dyDescent="0.2">
      <c r="B34" s="637" t="s">
        <v>324</v>
      </c>
      <c r="C34" s="638"/>
      <c r="D34" s="638"/>
      <c r="E34" s="638"/>
      <c r="F34" s="638"/>
      <c r="G34" s="638"/>
      <c r="H34" s="638"/>
      <c r="I34" s="638"/>
      <c r="J34" s="638"/>
      <c r="K34" s="638"/>
      <c r="L34" s="638"/>
      <c r="M34" s="638"/>
      <c r="N34" s="638"/>
      <c r="O34" s="638"/>
      <c r="P34" s="638"/>
      <c r="Q34" s="639"/>
      <c r="R34" s="640">
        <v>44381</v>
      </c>
      <c r="S34" s="641"/>
      <c r="T34" s="641"/>
      <c r="U34" s="641"/>
      <c r="V34" s="641"/>
      <c r="W34" s="641"/>
      <c r="X34" s="641"/>
      <c r="Y34" s="642"/>
      <c r="Z34" s="677">
        <v>0.3</v>
      </c>
      <c r="AA34" s="677"/>
      <c r="AB34" s="677"/>
      <c r="AC34" s="677"/>
      <c r="AD34" s="678">
        <v>1235</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325</v>
      </c>
      <c r="CE34" s="674"/>
      <c r="CF34" s="674"/>
      <c r="CG34" s="674"/>
      <c r="CH34" s="674"/>
      <c r="CI34" s="674"/>
      <c r="CJ34" s="674"/>
      <c r="CK34" s="674"/>
      <c r="CL34" s="674"/>
      <c r="CM34" s="674"/>
      <c r="CN34" s="674"/>
      <c r="CO34" s="674"/>
      <c r="CP34" s="674"/>
      <c r="CQ34" s="675"/>
      <c r="CR34" s="640">
        <v>1746557</v>
      </c>
      <c r="CS34" s="641"/>
      <c r="CT34" s="641"/>
      <c r="CU34" s="641"/>
      <c r="CV34" s="641"/>
      <c r="CW34" s="641"/>
      <c r="CX34" s="641"/>
      <c r="CY34" s="642"/>
      <c r="CZ34" s="643">
        <v>13</v>
      </c>
      <c r="DA34" s="661"/>
      <c r="DB34" s="661"/>
      <c r="DC34" s="662"/>
      <c r="DD34" s="646">
        <v>1398607</v>
      </c>
      <c r="DE34" s="641"/>
      <c r="DF34" s="641"/>
      <c r="DG34" s="641"/>
      <c r="DH34" s="641"/>
      <c r="DI34" s="641"/>
      <c r="DJ34" s="641"/>
      <c r="DK34" s="642"/>
      <c r="DL34" s="646">
        <v>1004932</v>
      </c>
      <c r="DM34" s="641"/>
      <c r="DN34" s="641"/>
      <c r="DO34" s="641"/>
      <c r="DP34" s="641"/>
      <c r="DQ34" s="641"/>
      <c r="DR34" s="641"/>
      <c r="DS34" s="641"/>
      <c r="DT34" s="641"/>
      <c r="DU34" s="641"/>
      <c r="DV34" s="642"/>
      <c r="DW34" s="643">
        <v>13.9</v>
      </c>
      <c r="DX34" s="661"/>
      <c r="DY34" s="661"/>
      <c r="DZ34" s="661"/>
      <c r="EA34" s="661"/>
      <c r="EB34" s="661"/>
      <c r="EC34" s="676"/>
    </row>
    <row r="35" spans="2:133" ht="11.25" customHeight="1" x14ac:dyDescent="0.2">
      <c r="B35" s="637" t="s">
        <v>326</v>
      </c>
      <c r="C35" s="638"/>
      <c r="D35" s="638"/>
      <c r="E35" s="638"/>
      <c r="F35" s="638"/>
      <c r="G35" s="638"/>
      <c r="H35" s="638"/>
      <c r="I35" s="638"/>
      <c r="J35" s="638"/>
      <c r="K35" s="638"/>
      <c r="L35" s="638"/>
      <c r="M35" s="638"/>
      <c r="N35" s="638"/>
      <c r="O35" s="638"/>
      <c r="P35" s="638"/>
      <c r="Q35" s="639"/>
      <c r="R35" s="640">
        <v>560183</v>
      </c>
      <c r="S35" s="641"/>
      <c r="T35" s="641"/>
      <c r="U35" s="641"/>
      <c r="V35" s="641"/>
      <c r="W35" s="641"/>
      <c r="X35" s="641"/>
      <c r="Y35" s="642"/>
      <c r="Z35" s="677">
        <v>3.9</v>
      </c>
      <c r="AA35" s="677"/>
      <c r="AB35" s="677"/>
      <c r="AC35" s="677"/>
      <c r="AD35" s="678" t="s">
        <v>243</v>
      </c>
      <c r="AE35" s="678"/>
      <c r="AF35" s="678"/>
      <c r="AG35" s="678"/>
      <c r="AH35" s="678"/>
      <c r="AI35" s="678"/>
      <c r="AJ35" s="678"/>
      <c r="AK35" s="678"/>
      <c r="AL35" s="643" t="s">
        <v>129</v>
      </c>
      <c r="AM35" s="644"/>
      <c r="AN35" s="644"/>
      <c r="AO35" s="679"/>
      <c r="AP35" s="235"/>
      <c r="AQ35" s="701" t="s">
        <v>327</v>
      </c>
      <c r="AR35" s="702"/>
      <c r="AS35" s="702"/>
      <c r="AT35" s="702"/>
      <c r="AU35" s="702"/>
      <c r="AV35" s="702"/>
      <c r="AW35" s="702"/>
      <c r="AX35" s="702"/>
      <c r="AY35" s="702"/>
      <c r="AZ35" s="702"/>
      <c r="BA35" s="702"/>
      <c r="BB35" s="702"/>
      <c r="BC35" s="702"/>
      <c r="BD35" s="702"/>
      <c r="BE35" s="702"/>
      <c r="BF35" s="703"/>
      <c r="BG35" s="701" t="s">
        <v>328</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329</v>
      </c>
      <c r="CE35" s="674"/>
      <c r="CF35" s="674"/>
      <c r="CG35" s="674"/>
      <c r="CH35" s="674"/>
      <c r="CI35" s="674"/>
      <c r="CJ35" s="674"/>
      <c r="CK35" s="674"/>
      <c r="CL35" s="674"/>
      <c r="CM35" s="674"/>
      <c r="CN35" s="674"/>
      <c r="CO35" s="674"/>
      <c r="CP35" s="674"/>
      <c r="CQ35" s="675"/>
      <c r="CR35" s="640">
        <v>253015</v>
      </c>
      <c r="CS35" s="659"/>
      <c r="CT35" s="659"/>
      <c r="CU35" s="659"/>
      <c r="CV35" s="659"/>
      <c r="CW35" s="659"/>
      <c r="CX35" s="659"/>
      <c r="CY35" s="660"/>
      <c r="CZ35" s="643">
        <v>1.9</v>
      </c>
      <c r="DA35" s="661"/>
      <c r="DB35" s="661"/>
      <c r="DC35" s="662"/>
      <c r="DD35" s="646">
        <v>212465</v>
      </c>
      <c r="DE35" s="659"/>
      <c r="DF35" s="659"/>
      <c r="DG35" s="659"/>
      <c r="DH35" s="659"/>
      <c r="DI35" s="659"/>
      <c r="DJ35" s="659"/>
      <c r="DK35" s="660"/>
      <c r="DL35" s="646">
        <v>149400</v>
      </c>
      <c r="DM35" s="659"/>
      <c r="DN35" s="659"/>
      <c r="DO35" s="659"/>
      <c r="DP35" s="659"/>
      <c r="DQ35" s="659"/>
      <c r="DR35" s="659"/>
      <c r="DS35" s="659"/>
      <c r="DT35" s="659"/>
      <c r="DU35" s="659"/>
      <c r="DV35" s="660"/>
      <c r="DW35" s="643">
        <v>2.1</v>
      </c>
      <c r="DX35" s="661"/>
      <c r="DY35" s="661"/>
      <c r="DZ35" s="661"/>
      <c r="EA35" s="661"/>
      <c r="EB35" s="661"/>
      <c r="EC35" s="676"/>
    </row>
    <row r="36" spans="2:133" ht="11.25" customHeight="1" x14ac:dyDescent="0.2">
      <c r="B36" s="637" t="s">
        <v>330</v>
      </c>
      <c r="C36" s="638"/>
      <c r="D36" s="638"/>
      <c r="E36" s="638"/>
      <c r="F36" s="638"/>
      <c r="G36" s="638"/>
      <c r="H36" s="638"/>
      <c r="I36" s="638"/>
      <c r="J36" s="638"/>
      <c r="K36" s="638"/>
      <c r="L36" s="638"/>
      <c r="M36" s="638"/>
      <c r="N36" s="638"/>
      <c r="O36" s="638"/>
      <c r="P36" s="638"/>
      <c r="Q36" s="639"/>
      <c r="R36" s="640">
        <v>473244</v>
      </c>
      <c r="S36" s="641"/>
      <c r="T36" s="641"/>
      <c r="U36" s="641"/>
      <c r="V36" s="641"/>
      <c r="W36" s="641"/>
      <c r="X36" s="641"/>
      <c r="Y36" s="642"/>
      <c r="Z36" s="677">
        <v>3.3</v>
      </c>
      <c r="AA36" s="677"/>
      <c r="AB36" s="677"/>
      <c r="AC36" s="677"/>
      <c r="AD36" s="678" t="s">
        <v>129</v>
      </c>
      <c r="AE36" s="678"/>
      <c r="AF36" s="678"/>
      <c r="AG36" s="678"/>
      <c r="AH36" s="678"/>
      <c r="AI36" s="678"/>
      <c r="AJ36" s="678"/>
      <c r="AK36" s="678"/>
      <c r="AL36" s="643" t="s">
        <v>243</v>
      </c>
      <c r="AM36" s="644"/>
      <c r="AN36" s="644"/>
      <c r="AO36" s="679"/>
      <c r="AP36" s="235"/>
      <c r="AQ36" s="692" t="s">
        <v>331</v>
      </c>
      <c r="AR36" s="693"/>
      <c r="AS36" s="693"/>
      <c r="AT36" s="693"/>
      <c r="AU36" s="693"/>
      <c r="AV36" s="693"/>
      <c r="AW36" s="693"/>
      <c r="AX36" s="693"/>
      <c r="AY36" s="694"/>
      <c r="AZ36" s="695">
        <v>1752094</v>
      </c>
      <c r="BA36" s="696"/>
      <c r="BB36" s="696"/>
      <c r="BC36" s="696"/>
      <c r="BD36" s="696"/>
      <c r="BE36" s="696"/>
      <c r="BF36" s="697"/>
      <c r="BG36" s="698" t="s">
        <v>332</v>
      </c>
      <c r="BH36" s="699"/>
      <c r="BI36" s="699"/>
      <c r="BJ36" s="699"/>
      <c r="BK36" s="699"/>
      <c r="BL36" s="699"/>
      <c r="BM36" s="699"/>
      <c r="BN36" s="699"/>
      <c r="BO36" s="699"/>
      <c r="BP36" s="699"/>
      <c r="BQ36" s="699"/>
      <c r="BR36" s="699"/>
      <c r="BS36" s="699"/>
      <c r="BT36" s="699"/>
      <c r="BU36" s="700"/>
      <c r="BV36" s="695">
        <v>197339</v>
      </c>
      <c r="BW36" s="696"/>
      <c r="BX36" s="696"/>
      <c r="BY36" s="696"/>
      <c r="BZ36" s="696"/>
      <c r="CA36" s="696"/>
      <c r="CB36" s="697"/>
      <c r="CD36" s="673" t="s">
        <v>333</v>
      </c>
      <c r="CE36" s="674"/>
      <c r="CF36" s="674"/>
      <c r="CG36" s="674"/>
      <c r="CH36" s="674"/>
      <c r="CI36" s="674"/>
      <c r="CJ36" s="674"/>
      <c r="CK36" s="674"/>
      <c r="CL36" s="674"/>
      <c r="CM36" s="674"/>
      <c r="CN36" s="674"/>
      <c r="CO36" s="674"/>
      <c r="CP36" s="674"/>
      <c r="CQ36" s="675"/>
      <c r="CR36" s="640">
        <v>2276223</v>
      </c>
      <c r="CS36" s="641"/>
      <c r="CT36" s="641"/>
      <c r="CU36" s="641"/>
      <c r="CV36" s="641"/>
      <c r="CW36" s="641"/>
      <c r="CX36" s="641"/>
      <c r="CY36" s="642"/>
      <c r="CZ36" s="643">
        <v>16.899999999999999</v>
      </c>
      <c r="DA36" s="661"/>
      <c r="DB36" s="661"/>
      <c r="DC36" s="662"/>
      <c r="DD36" s="646">
        <v>1582982</v>
      </c>
      <c r="DE36" s="641"/>
      <c r="DF36" s="641"/>
      <c r="DG36" s="641"/>
      <c r="DH36" s="641"/>
      <c r="DI36" s="641"/>
      <c r="DJ36" s="641"/>
      <c r="DK36" s="642"/>
      <c r="DL36" s="646">
        <v>1273333</v>
      </c>
      <c r="DM36" s="641"/>
      <c r="DN36" s="641"/>
      <c r="DO36" s="641"/>
      <c r="DP36" s="641"/>
      <c r="DQ36" s="641"/>
      <c r="DR36" s="641"/>
      <c r="DS36" s="641"/>
      <c r="DT36" s="641"/>
      <c r="DU36" s="641"/>
      <c r="DV36" s="642"/>
      <c r="DW36" s="643">
        <v>17.600000000000001</v>
      </c>
      <c r="DX36" s="661"/>
      <c r="DY36" s="661"/>
      <c r="DZ36" s="661"/>
      <c r="EA36" s="661"/>
      <c r="EB36" s="661"/>
      <c r="EC36" s="676"/>
    </row>
    <row r="37" spans="2:133" ht="11.25" customHeight="1" x14ac:dyDescent="0.2">
      <c r="B37" s="637" t="s">
        <v>334</v>
      </c>
      <c r="C37" s="638"/>
      <c r="D37" s="638"/>
      <c r="E37" s="638"/>
      <c r="F37" s="638"/>
      <c r="G37" s="638"/>
      <c r="H37" s="638"/>
      <c r="I37" s="638"/>
      <c r="J37" s="638"/>
      <c r="K37" s="638"/>
      <c r="L37" s="638"/>
      <c r="M37" s="638"/>
      <c r="N37" s="638"/>
      <c r="O37" s="638"/>
      <c r="P37" s="638"/>
      <c r="Q37" s="639"/>
      <c r="R37" s="640">
        <v>702524</v>
      </c>
      <c r="S37" s="641"/>
      <c r="T37" s="641"/>
      <c r="U37" s="641"/>
      <c r="V37" s="641"/>
      <c r="W37" s="641"/>
      <c r="X37" s="641"/>
      <c r="Y37" s="642"/>
      <c r="Z37" s="677">
        <v>4.9000000000000004</v>
      </c>
      <c r="AA37" s="677"/>
      <c r="AB37" s="677"/>
      <c r="AC37" s="677"/>
      <c r="AD37" s="678" t="s">
        <v>129</v>
      </c>
      <c r="AE37" s="678"/>
      <c r="AF37" s="678"/>
      <c r="AG37" s="678"/>
      <c r="AH37" s="678"/>
      <c r="AI37" s="678"/>
      <c r="AJ37" s="678"/>
      <c r="AK37" s="678"/>
      <c r="AL37" s="643" t="s">
        <v>129</v>
      </c>
      <c r="AM37" s="644"/>
      <c r="AN37" s="644"/>
      <c r="AO37" s="679"/>
      <c r="AQ37" s="680" t="s">
        <v>335</v>
      </c>
      <c r="AR37" s="681"/>
      <c r="AS37" s="681"/>
      <c r="AT37" s="681"/>
      <c r="AU37" s="681"/>
      <c r="AV37" s="681"/>
      <c r="AW37" s="681"/>
      <c r="AX37" s="681"/>
      <c r="AY37" s="682"/>
      <c r="AZ37" s="640">
        <v>750124</v>
      </c>
      <c r="BA37" s="641"/>
      <c r="BB37" s="641"/>
      <c r="BC37" s="641"/>
      <c r="BD37" s="659"/>
      <c r="BE37" s="659"/>
      <c r="BF37" s="683"/>
      <c r="BG37" s="673" t="s">
        <v>336</v>
      </c>
      <c r="BH37" s="674"/>
      <c r="BI37" s="674"/>
      <c r="BJ37" s="674"/>
      <c r="BK37" s="674"/>
      <c r="BL37" s="674"/>
      <c r="BM37" s="674"/>
      <c r="BN37" s="674"/>
      <c r="BO37" s="674"/>
      <c r="BP37" s="674"/>
      <c r="BQ37" s="674"/>
      <c r="BR37" s="674"/>
      <c r="BS37" s="674"/>
      <c r="BT37" s="674"/>
      <c r="BU37" s="675"/>
      <c r="BV37" s="640">
        <v>180660</v>
      </c>
      <c r="BW37" s="641"/>
      <c r="BX37" s="641"/>
      <c r="BY37" s="641"/>
      <c r="BZ37" s="641"/>
      <c r="CA37" s="641"/>
      <c r="CB37" s="684"/>
      <c r="CD37" s="673" t="s">
        <v>337</v>
      </c>
      <c r="CE37" s="674"/>
      <c r="CF37" s="674"/>
      <c r="CG37" s="674"/>
      <c r="CH37" s="674"/>
      <c r="CI37" s="674"/>
      <c r="CJ37" s="674"/>
      <c r="CK37" s="674"/>
      <c r="CL37" s="674"/>
      <c r="CM37" s="674"/>
      <c r="CN37" s="674"/>
      <c r="CO37" s="674"/>
      <c r="CP37" s="674"/>
      <c r="CQ37" s="675"/>
      <c r="CR37" s="640">
        <v>664033</v>
      </c>
      <c r="CS37" s="659"/>
      <c r="CT37" s="659"/>
      <c r="CU37" s="659"/>
      <c r="CV37" s="659"/>
      <c r="CW37" s="659"/>
      <c r="CX37" s="659"/>
      <c r="CY37" s="660"/>
      <c r="CZ37" s="643">
        <v>4.9000000000000004</v>
      </c>
      <c r="DA37" s="661"/>
      <c r="DB37" s="661"/>
      <c r="DC37" s="662"/>
      <c r="DD37" s="646">
        <v>433733</v>
      </c>
      <c r="DE37" s="659"/>
      <c r="DF37" s="659"/>
      <c r="DG37" s="659"/>
      <c r="DH37" s="659"/>
      <c r="DI37" s="659"/>
      <c r="DJ37" s="659"/>
      <c r="DK37" s="660"/>
      <c r="DL37" s="646">
        <v>356799</v>
      </c>
      <c r="DM37" s="659"/>
      <c r="DN37" s="659"/>
      <c r="DO37" s="659"/>
      <c r="DP37" s="659"/>
      <c r="DQ37" s="659"/>
      <c r="DR37" s="659"/>
      <c r="DS37" s="659"/>
      <c r="DT37" s="659"/>
      <c r="DU37" s="659"/>
      <c r="DV37" s="660"/>
      <c r="DW37" s="643">
        <v>4.9000000000000004</v>
      </c>
      <c r="DX37" s="661"/>
      <c r="DY37" s="661"/>
      <c r="DZ37" s="661"/>
      <c r="EA37" s="661"/>
      <c r="EB37" s="661"/>
      <c r="EC37" s="676"/>
    </row>
    <row r="38" spans="2:133" ht="11.25" customHeight="1" x14ac:dyDescent="0.2">
      <c r="B38" s="637" t="s">
        <v>338</v>
      </c>
      <c r="C38" s="638"/>
      <c r="D38" s="638"/>
      <c r="E38" s="638"/>
      <c r="F38" s="638"/>
      <c r="G38" s="638"/>
      <c r="H38" s="638"/>
      <c r="I38" s="638"/>
      <c r="J38" s="638"/>
      <c r="K38" s="638"/>
      <c r="L38" s="638"/>
      <c r="M38" s="638"/>
      <c r="N38" s="638"/>
      <c r="O38" s="638"/>
      <c r="P38" s="638"/>
      <c r="Q38" s="639"/>
      <c r="R38" s="640">
        <v>273314</v>
      </c>
      <c r="S38" s="641"/>
      <c r="T38" s="641"/>
      <c r="U38" s="641"/>
      <c r="V38" s="641"/>
      <c r="W38" s="641"/>
      <c r="X38" s="641"/>
      <c r="Y38" s="642"/>
      <c r="Z38" s="677">
        <v>1.9</v>
      </c>
      <c r="AA38" s="677"/>
      <c r="AB38" s="677"/>
      <c r="AC38" s="677"/>
      <c r="AD38" s="678">
        <v>1247</v>
      </c>
      <c r="AE38" s="678"/>
      <c r="AF38" s="678"/>
      <c r="AG38" s="678"/>
      <c r="AH38" s="678"/>
      <c r="AI38" s="678"/>
      <c r="AJ38" s="678"/>
      <c r="AK38" s="678"/>
      <c r="AL38" s="643">
        <v>0</v>
      </c>
      <c r="AM38" s="644"/>
      <c r="AN38" s="644"/>
      <c r="AO38" s="679"/>
      <c r="AQ38" s="680" t="s">
        <v>339</v>
      </c>
      <c r="AR38" s="681"/>
      <c r="AS38" s="681"/>
      <c r="AT38" s="681"/>
      <c r="AU38" s="681"/>
      <c r="AV38" s="681"/>
      <c r="AW38" s="681"/>
      <c r="AX38" s="681"/>
      <c r="AY38" s="682"/>
      <c r="AZ38" s="640">
        <v>14288</v>
      </c>
      <c r="BA38" s="641"/>
      <c r="BB38" s="641"/>
      <c r="BC38" s="641"/>
      <c r="BD38" s="659"/>
      <c r="BE38" s="659"/>
      <c r="BF38" s="683"/>
      <c r="BG38" s="673" t="s">
        <v>340</v>
      </c>
      <c r="BH38" s="674"/>
      <c r="BI38" s="674"/>
      <c r="BJ38" s="674"/>
      <c r="BK38" s="674"/>
      <c r="BL38" s="674"/>
      <c r="BM38" s="674"/>
      <c r="BN38" s="674"/>
      <c r="BO38" s="674"/>
      <c r="BP38" s="674"/>
      <c r="BQ38" s="674"/>
      <c r="BR38" s="674"/>
      <c r="BS38" s="674"/>
      <c r="BT38" s="674"/>
      <c r="BU38" s="675"/>
      <c r="BV38" s="640">
        <v>2847</v>
      </c>
      <c r="BW38" s="641"/>
      <c r="BX38" s="641"/>
      <c r="BY38" s="641"/>
      <c r="BZ38" s="641"/>
      <c r="CA38" s="641"/>
      <c r="CB38" s="684"/>
      <c r="CD38" s="673" t="s">
        <v>341</v>
      </c>
      <c r="CE38" s="674"/>
      <c r="CF38" s="674"/>
      <c r="CG38" s="674"/>
      <c r="CH38" s="674"/>
      <c r="CI38" s="674"/>
      <c r="CJ38" s="674"/>
      <c r="CK38" s="674"/>
      <c r="CL38" s="674"/>
      <c r="CM38" s="674"/>
      <c r="CN38" s="674"/>
      <c r="CO38" s="674"/>
      <c r="CP38" s="674"/>
      <c r="CQ38" s="675"/>
      <c r="CR38" s="640">
        <v>995906</v>
      </c>
      <c r="CS38" s="641"/>
      <c r="CT38" s="641"/>
      <c r="CU38" s="641"/>
      <c r="CV38" s="641"/>
      <c r="CW38" s="641"/>
      <c r="CX38" s="641"/>
      <c r="CY38" s="642"/>
      <c r="CZ38" s="643">
        <v>7.4</v>
      </c>
      <c r="DA38" s="661"/>
      <c r="DB38" s="661"/>
      <c r="DC38" s="662"/>
      <c r="DD38" s="646">
        <v>842319</v>
      </c>
      <c r="DE38" s="641"/>
      <c r="DF38" s="641"/>
      <c r="DG38" s="641"/>
      <c r="DH38" s="641"/>
      <c r="DI38" s="641"/>
      <c r="DJ38" s="641"/>
      <c r="DK38" s="642"/>
      <c r="DL38" s="646">
        <v>774857</v>
      </c>
      <c r="DM38" s="641"/>
      <c r="DN38" s="641"/>
      <c r="DO38" s="641"/>
      <c r="DP38" s="641"/>
      <c r="DQ38" s="641"/>
      <c r="DR38" s="641"/>
      <c r="DS38" s="641"/>
      <c r="DT38" s="641"/>
      <c r="DU38" s="641"/>
      <c r="DV38" s="642"/>
      <c r="DW38" s="643">
        <v>10.7</v>
      </c>
      <c r="DX38" s="661"/>
      <c r="DY38" s="661"/>
      <c r="DZ38" s="661"/>
      <c r="EA38" s="661"/>
      <c r="EB38" s="661"/>
      <c r="EC38" s="676"/>
    </row>
    <row r="39" spans="2:133" ht="11.25" customHeight="1" x14ac:dyDescent="0.2">
      <c r="B39" s="637" t="s">
        <v>342</v>
      </c>
      <c r="C39" s="638"/>
      <c r="D39" s="638"/>
      <c r="E39" s="638"/>
      <c r="F39" s="638"/>
      <c r="G39" s="638"/>
      <c r="H39" s="638"/>
      <c r="I39" s="638"/>
      <c r="J39" s="638"/>
      <c r="K39" s="638"/>
      <c r="L39" s="638"/>
      <c r="M39" s="638"/>
      <c r="N39" s="638"/>
      <c r="O39" s="638"/>
      <c r="P39" s="638"/>
      <c r="Q39" s="639"/>
      <c r="R39" s="640">
        <v>2468814</v>
      </c>
      <c r="S39" s="641"/>
      <c r="T39" s="641"/>
      <c r="U39" s="641"/>
      <c r="V39" s="641"/>
      <c r="W39" s="641"/>
      <c r="X39" s="641"/>
      <c r="Y39" s="642"/>
      <c r="Z39" s="677">
        <v>17.2</v>
      </c>
      <c r="AA39" s="677"/>
      <c r="AB39" s="677"/>
      <c r="AC39" s="677"/>
      <c r="AD39" s="678" t="s">
        <v>243</v>
      </c>
      <c r="AE39" s="678"/>
      <c r="AF39" s="678"/>
      <c r="AG39" s="678"/>
      <c r="AH39" s="678"/>
      <c r="AI39" s="678"/>
      <c r="AJ39" s="678"/>
      <c r="AK39" s="678"/>
      <c r="AL39" s="643" t="s">
        <v>243</v>
      </c>
      <c r="AM39" s="644"/>
      <c r="AN39" s="644"/>
      <c r="AO39" s="679"/>
      <c r="AQ39" s="680" t="s">
        <v>343</v>
      </c>
      <c r="AR39" s="681"/>
      <c r="AS39" s="681"/>
      <c r="AT39" s="681"/>
      <c r="AU39" s="681"/>
      <c r="AV39" s="681"/>
      <c r="AW39" s="681"/>
      <c r="AX39" s="681"/>
      <c r="AY39" s="682"/>
      <c r="AZ39" s="640">
        <v>5284</v>
      </c>
      <c r="BA39" s="641"/>
      <c r="BB39" s="641"/>
      <c r="BC39" s="641"/>
      <c r="BD39" s="659"/>
      <c r="BE39" s="659"/>
      <c r="BF39" s="683"/>
      <c r="BG39" s="673" t="s">
        <v>344</v>
      </c>
      <c r="BH39" s="674"/>
      <c r="BI39" s="674"/>
      <c r="BJ39" s="674"/>
      <c r="BK39" s="674"/>
      <c r="BL39" s="674"/>
      <c r="BM39" s="674"/>
      <c r="BN39" s="674"/>
      <c r="BO39" s="674"/>
      <c r="BP39" s="674"/>
      <c r="BQ39" s="674"/>
      <c r="BR39" s="674"/>
      <c r="BS39" s="674"/>
      <c r="BT39" s="674"/>
      <c r="BU39" s="675"/>
      <c r="BV39" s="640">
        <v>4649</v>
      </c>
      <c r="BW39" s="641"/>
      <c r="BX39" s="641"/>
      <c r="BY39" s="641"/>
      <c r="BZ39" s="641"/>
      <c r="CA39" s="641"/>
      <c r="CB39" s="684"/>
      <c r="CD39" s="673" t="s">
        <v>345</v>
      </c>
      <c r="CE39" s="674"/>
      <c r="CF39" s="674"/>
      <c r="CG39" s="674"/>
      <c r="CH39" s="674"/>
      <c r="CI39" s="674"/>
      <c r="CJ39" s="674"/>
      <c r="CK39" s="674"/>
      <c r="CL39" s="674"/>
      <c r="CM39" s="674"/>
      <c r="CN39" s="674"/>
      <c r="CO39" s="674"/>
      <c r="CP39" s="674"/>
      <c r="CQ39" s="675"/>
      <c r="CR39" s="640">
        <v>160956</v>
      </c>
      <c r="CS39" s="659"/>
      <c r="CT39" s="659"/>
      <c r="CU39" s="659"/>
      <c r="CV39" s="659"/>
      <c r="CW39" s="659"/>
      <c r="CX39" s="659"/>
      <c r="CY39" s="660"/>
      <c r="CZ39" s="643">
        <v>1.2</v>
      </c>
      <c r="DA39" s="661"/>
      <c r="DB39" s="661"/>
      <c r="DC39" s="662"/>
      <c r="DD39" s="646">
        <v>129062</v>
      </c>
      <c r="DE39" s="659"/>
      <c r="DF39" s="659"/>
      <c r="DG39" s="659"/>
      <c r="DH39" s="659"/>
      <c r="DI39" s="659"/>
      <c r="DJ39" s="659"/>
      <c r="DK39" s="660"/>
      <c r="DL39" s="646" t="s">
        <v>243</v>
      </c>
      <c r="DM39" s="659"/>
      <c r="DN39" s="659"/>
      <c r="DO39" s="659"/>
      <c r="DP39" s="659"/>
      <c r="DQ39" s="659"/>
      <c r="DR39" s="659"/>
      <c r="DS39" s="659"/>
      <c r="DT39" s="659"/>
      <c r="DU39" s="659"/>
      <c r="DV39" s="660"/>
      <c r="DW39" s="643" t="s">
        <v>243</v>
      </c>
      <c r="DX39" s="661"/>
      <c r="DY39" s="661"/>
      <c r="DZ39" s="661"/>
      <c r="EA39" s="661"/>
      <c r="EB39" s="661"/>
      <c r="EC39" s="676"/>
    </row>
    <row r="40" spans="2:133" ht="11.25" customHeight="1" x14ac:dyDescent="0.2">
      <c r="B40" s="637" t="s">
        <v>346</v>
      </c>
      <c r="C40" s="638"/>
      <c r="D40" s="638"/>
      <c r="E40" s="638"/>
      <c r="F40" s="638"/>
      <c r="G40" s="638"/>
      <c r="H40" s="638"/>
      <c r="I40" s="638"/>
      <c r="J40" s="638"/>
      <c r="K40" s="638"/>
      <c r="L40" s="638"/>
      <c r="M40" s="638"/>
      <c r="N40" s="638"/>
      <c r="O40" s="638"/>
      <c r="P40" s="638"/>
      <c r="Q40" s="639"/>
      <c r="R40" s="640" t="s">
        <v>129</v>
      </c>
      <c r="S40" s="641"/>
      <c r="T40" s="641"/>
      <c r="U40" s="641"/>
      <c r="V40" s="641"/>
      <c r="W40" s="641"/>
      <c r="X40" s="641"/>
      <c r="Y40" s="642"/>
      <c r="Z40" s="677" t="s">
        <v>243</v>
      </c>
      <c r="AA40" s="677"/>
      <c r="AB40" s="677"/>
      <c r="AC40" s="677"/>
      <c r="AD40" s="678" t="s">
        <v>243</v>
      </c>
      <c r="AE40" s="678"/>
      <c r="AF40" s="678"/>
      <c r="AG40" s="678"/>
      <c r="AH40" s="678"/>
      <c r="AI40" s="678"/>
      <c r="AJ40" s="678"/>
      <c r="AK40" s="678"/>
      <c r="AL40" s="643" t="s">
        <v>243</v>
      </c>
      <c r="AM40" s="644"/>
      <c r="AN40" s="644"/>
      <c r="AO40" s="679"/>
      <c r="AQ40" s="680" t="s">
        <v>347</v>
      </c>
      <c r="AR40" s="681"/>
      <c r="AS40" s="681"/>
      <c r="AT40" s="681"/>
      <c r="AU40" s="681"/>
      <c r="AV40" s="681"/>
      <c r="AW40" s="681"/>
      <c r="AX40" s="681"/>
      <c r="AY40" s="682"/>
      <c r="AZ40" s="640">
        <v>1147</v>
      </c>
      <c r="BA40" s="641"/>
      <c r="BB40" s="641"/>
      <c r="BC40" s="641"/>
      <c r="BD40" s="659"/>
      <c r="BE40" s="659"/>
      <c r="BF40" s="683"/>
      <c r="BG40" s="685" t="s">
        <v>348</v>
      </c>
      <c r="BH40" s="686"/>
      <c r="BI40" s="686"/>
      <c r="BJ40" s="686"/>
      <c r="BK40" s="686"/>
      <c r="BL40" s="236"/>
      <c r="BM40" s="674" t="s">
        <v>349</v>
      </c>
      <c r="BN40" s="674"/>
      <c r="BO40" s="674"/>
      <c r="BP40" s="674"/>
      <c r="BQ40" s="674"/>
      <c r="BR40" s="674"/>
      <c r="BS40" s="674"/>
      <c r="BT40" s="674"/>
      <c r="BU40" s="675"/>
      <c r="BV40" s="640">
        <v>115</v>
      </c>
      <c r="BW40" s="641"/>
      <c r="BX40" s="641"/>
      <c r="BY40" s="641"/>
      <c r="BZ40" s="641"/>
      <c r="CA40" s="641"/>
      <c r="CB40" s="684"/>
      <c r="CD40" s="673" t="s">
        <v>350</v>
      </c>
      <c r="CE40" s="674"/>
      <c r="CF40" s="674"/>
      <c r="CG40" s="674"/>
      <c r="CH40" s="674"/>
      <c r="CI40" s="674"/>
      <c r="CJ40" s="674"/>
      <c r="CK40" s="674"/>
      <c r="CL40" s="674"/>
      <c r="CM40" s="674"/>
      <c r="CN40" s="674"/>
      <c r="CO40" s="674"/>
      <c r="CP40" s="674"/>
      <c r="CQ40" s="675"/>
      <c r="CR40" s="640">
        <v>83249</v>
      </c>
      <c r="CS40" s="641"/>
      <c r="CT40" s="641"/>
      <c r="CU40" s="641"/>
      <c r="CV40" s="641"/>
      <c r="CW40" s="641"/>
      <c r="CX40" s="641"/>
      <c r="CY40" s="642"/>
      <c r="CZ40" s="643">
        <v>0.6</v>
      </c>
      <c r="DA40" s="661"/>
      <c r="DB40" s="661"/>
      <c r="DC40" s="662"/>
      <c r="DD40" s="646">
        <v>1298</v>
      </c>
      <c r="DE40" s="641"/>
      <c r="DF40" s="641"/>
      <c r="DG40" s="641"/>
      <c r="DH40" s="641"/>
      <c r="DI40" s="641"/>
      <c r="DJ40" s="641"/>
      <c r="DK40" s="642"/>
      <c r="DL40" s="646" t="s">
        <v>129</v>
      </c>
      <c r="DM40" s="641"/>
      <c r="DN40" s="641"/>
      <c r="DO40" s="641"/>
      <c r="DP40" s="641"/>
      <c r="DQ40" s="641"/>
      <c r="DR40" s="641"/>
      <c r="DS40" s="641"/>
      <c r="DT40" s="641"/>
      <c r="DU40" s="641"/>
      <c r="DV40" s="642"/>
      <c r="DW40" s="643" t="s">
        <v>243</v>
      </c>
      <c r="DX40" s="661"/>
      <c r="DY40" s="661"/>
      <c r="DZ40" s="661"/>
      <c r="EA40" s="661"/>
      <c r="EB40" s="661"/>
      <c r="EC40" s="676"/>
    </row>
    <row r="41" spans="2:133" ht="11.25" customHeight="1" x14ac:dyDescent="0.2">
      <c r="B41" s="637" t="s">
        <v>351</v>
      </c>
      <c r="C41" s="638"/>
      <c r="D41" s="638"/>
      <c r="E41" s="638"/>
      <c r="F41" s="638"/>
      <c r="G41" s="638"/>
      <c r="H41" s="638"/>
      <c r="I41" s="638"/>
      <c r="J41" s="638"/>
      <c r="K41" s="638"/>
      <c r="L41" s="638"/>
      <c r="M41" s="638"/>
      <c r="N41" s="638"/>
      <c r="O41" s="638"/>
      <c r="P41" s="638"/>
      <c r="Q41" s="639"/>
      <c r="R41" s="640">
        <v>239114</v>
      </c>
      <c r="S41" s="641"/>
      <c r="T41" s="641"/>
      <c r="U41" s="641"/>
      <c r="V41" s="641"/>
      <c r="W41" s="641"/>
      <c r="X41" s="641"/>
      <c r="Y41" s="642"/>
      <c r="Z41" s="677">
        <v>1.7</v>
      </c>
      <c r="AA41" s="677"/>
      <c r="AB41" s="677"/>
      <c r="AC41" s="677"/>
      <c r="AD41" s="678" t="s">
        <v>243</v>
      </c>
      <c r="AE41" s="678"/>
      <c r="AF41" s="678"/>
      <c r="AG41" s="678"/>
      <c r="AH41" s="678"/>
      <c r="AI41" s="678"/>
      <c r="AJ41" s="678"/>
      <c r="AK41" s="678"/>
      <c r="AL41" s="643" t="s">
        <v>129</v>
      </c>
      <c r="AM41" s="644"/>
      <c r="AN41" s="644"/>
      <c r="AO41" s="679"/>
      <c r="AQ41" s="680" t="s">
        <v>352</v>
      </c>
      <c r="AR41" s="681"/>
      <c r="AS41" s="681"/>
      <c r="AT41" s="681"/>
      <c r="AU41" s="681"/>
      <c r="AV41" s="681"/>
      <c r="AW41" s="681"/>
      <c r="AX41" s="681"/>
      <c r="AY41" s="682"/>
      <c r="AZ41" s="640">
        <v>211577</v>
      </c>
      <c r="BA41" s="641"/>
      <c r="BB41" s="641"/>
      <c r="BC41" s="641"/>
      <c r="BD41" s="659"/>
      <c r="BE41" s="659"/>
      <c r="BF41" s="683"/>
      <c r="BG41" s="685"/>
      <c r="BH41" s="686"/>
      <c r="BI41" s="686"/>
      <c r="BJ41" s="686"/>
      <c r="BK41" s="686"/>
      <c r="BL41" s="236"/>
      <c r="BM41" s="674" t="s">
        <v>353</v>
      </c>
      <c r="BN41" s="674"/>
      <c r="BO41" s="674"/>
      <c r="BP41" s="674"/>
      <c r="BQ41" s="674"/>
      <c r="BR41" s="674"/>
      <c r="BS41" s="674"/>
      <c r="BT41" s="674"/>
      <c r="BU41" s="675"/>
      <c r="BV41" s="640" t="s">
        <v>243</v>
      </c>
      <c r="BW41" s="641"/>
      <c r="BX41" s="641"/>
      <c r="BY41" s="641"/>
      <c r="BZ41" s="641"/>
      <c r="CA41" s="641"/>
      <c r="CB41" s="684"/>
      <c r="CD41" s="673" t="s">
        <v>354</v>
      </c>
      <c r="CE41" s="674"/>
      <c r="CF41" s="674"/>
      <c r="CG41" s="674"/>
      <c r="CH41" s="674"/>
      <c r="CI41" s="674"/>
      <c r="CJ41" s="674"/>
      <c r="CK41" s="674"/>
      <c r="CL41" s="674"/>
      <c r="CM41" s="674"/>
      <c r="CN41" s="674"/>
      <c r="CO41" s="674"/>
      <c r="CP41" s="674"/>
      <c r="CQ41" s="675"/>
      <c r="CR41" s="640" t="s">
        <v>243</v>
      </c>
      <c r="CS41" s="659"/>
      <c r="CT41" s="659"/>
      <c r="CU41" s="659"/>
      <c r="CV41" s="659"/>
      <c r="CW41" s="659"/>
      <c r="CX41" s="659"/>
      <c r="CY41" s="660"/>
      <c r="CZ41" s="643" t="s">
        <v>129</v>
      </c>
      <c r="DA41" s="661"/>
      <c r="DB41" s="661"/>
      <c r="DC41" s="662"/>
      <c r="DD41" s="646" t="s">
        <v>243</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355</v>
      </c>
      <c r="C42" s="622"/>
      <c r="D42" s="622"/>
      <c r="E42" s="622"/>
      <c r="F42" s="622"/>
      <c r="G42" s="622"/>
      <c r="H42" s="622"/>
      <c r="I42" s="622"/>
      <c r="J42" s="622"/>
      <c r="K42" s="622"/>
      <c r="L42" s="622"/>
      <c r="M42" s="622"/>
      <c r="N42" s="622"/>
      <c r="O42" s="622"/>
      <c r="P42" s="622"/>
      <c r="Q42" s="623"/>
      <c r="R42" s="624">
        <v>14382656</v>
      </c>
      <c r="S42" s="663"/>
      <c r="T42" s="663"/>
      <c r="U42" s="663"/>
      <c r="V42" s="663"/>
      <c r="W42" s="663"/>
      <c r="X42" s="663"/>
      <c r="Y42" s="665"/>
      <c r="Z42" s="666">
        <v>100</v>
      </c>
      <c r="AA42" s="666"/>
      <c r="AB42" s="666"/>
      <c r="AC42" s="666"/>
      <c r="AD42" s="667">
        <v>6995151</v>
      </c>
      <c r="AE42" s="667"/>
      <c r="AF42" s="667"/>
      <c r="AG42" s="667"/>
      <c r="AH42" s="667"/>
      <c r="AI42" s="667"/>
      <c r="AJ42" s="667"/>
      <c r="AK42" s="667"/>
      <c r="AL42" s="627">
        <v>100</v>
      </c>
      <c r="AM42" s="668"/>
      <c r="AN42" s="668"/>
      <c r="AO42" s="669"/>
      <c r="AQ42" s="670" t="s">
        <v>356</v>
      </c>
      <c r="AR42" s="671"/>
      <c r="AS42" s="671"/>
      <c r="AT42" s="671"/>
      <c r="AU42" s="671"/>
      <c r="AV42" s="671"/>
      <c r="AW42" s="671"/>
      <c r="AX42" s="671"/>
      <c r="AY42" s="672"/>
      <c r="AZ42" s="624">
        <v>769674</v>
      </c>
      <c r="BA42" s="663"/>
      <c r="BB42" s="663"/>
      <c r="BC42" s="663"/>
      <c r="BD42" s="625"/>
      <c r="BE42" s="625"/>
      <c r="BF42" s="689"/>
      <c r="BG42" s="687"/>
      <c r="BH42" s="688"/>
      <c r="BI42" s="688"/>
      <c r="BJ42" s="688"/>
      <c r="BK42" s="688"/>
      <c r="BL42" s="237"/>
      <c r="BM42" s="690" t="s">
        <v>357</v>
      </c>
      <c r="BN42" s="690"/>
      <c r="BO42" s="690"/>
      <c r="BP42" s="690"/>
      <c r="BQ42" s="690"/>
      <c r="BR42" s="690"/>
      <c r="BS42" s="690"/>
      <c r="BT42" s="690"/>
      <c r="BU42" s="691"/>
      <c r="BV42" s="624">
        <v>308</v>
      </c>
      <c r="BW42" s="663"/>
      <c r="BX42" s="663"/>
      <c r="BY42" s="663"/>
      <c r="BZ42" s="663"/>
      <c r="CA42" s="663"/>
      <c r="CB42" s="664"/>
      <c r="CD42" s="637" t="s">
        <v>358</v>
      </c>
      <c r="CE42" s="638"/>
      <c r="CF42" s="638"/>
      <c r="CG42" s="638"/>
      <c r="CH42" s="638"/>
      <c r="CI42" s="638"/>
      <c r="CJ42" s="638"/>
      <c r="CK42" s="638"/>
      <c r="CL42" s="638"/>
      <c r="CM42" s="638"/>
      <c r="CN42" s="638"/>
      <c r="CO42" s="638"/>
      <c r="CP42" s="638"/>
      <c r="CQ42" s="639"/>
      <c r="CR42" s="640">
        <v>2875357</v>
      </c>
      <c r="CS42" s="641"/>
      <c r="CT42" s="641"/>
      <c r="CU42" s="641"/>
      <c r="CV42" s="641"/>
      <c r="CW42" s="641"/>
      <c r="CX42" s="641"/>
      <c r="CY42" s="642"/>
      <c r="CZ42" s="643">
        <v>21.3</v>
      </c>
      <c r="DA42" s="644"/>
      <c r="DB42" s="644"/>
      <c r="DC42" s="645"/>
      <c r="DD42" s="646">
        <v>281386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359</v>
      </c>
      <c r="CE43" s="638"/>
      <c r="CF43" s="638"/>
      <c r="CG43" s="638"/>
      <c r="CH43" s="638"/>
      <c r="CI43" s="638"/>
      <c r="CJ43" s="638"/>
      <c r="CK43" s="638"/>
      <c r="CL43" s="638"/>
      <c r="CM43" s="638"/>
      <c r="CN43" s="638"/>
      <c r="CO43" s="638"/>
      <c r="CP43" s="638"/>
      <c r="CQ43" s="639"/>
      <c r="CR43" s="640">
        <v>60877</v>
      </c>
      <c r="CS43" s="659"/>
      <c r="CT43" s="659"/>
      <c r="CU43" s="659"/>
      <c r="CV43" s="659"/>
      <c r="CW43" s="659"/>
      <c r="CX43" s="659"/>
      <c r="CY43" s="660"/>
      <c r="CZ43" s="643">
        <v>0.5</v>
      </c>
      <c r="DA43" s="661"/>
      <c r="DB43" s="661"/>
      <c r="DC43" s="662"/>
      <c r="DD43" s="646">
        <v>60877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308</v>
      </c>
      <c r="CE44" s="654"/>
      <c r="CF44" s="637" t="s">
        <v>360</v>
      </c>
      <c r="CG44" s="638"/>
      <c r="CH44" s="638"/>
      <c r="CI44" s="638"/>
      <c r="CJ44" s="638"/>
      <c r="CK44" s="638"/>
      <c r="CL44" s="638"/>
      <c r="CM44" s="638"/>
      <c r="CN44" s="638"/>
      <c r="CO44" s="638"/>
      <c r="CP44" s="638"/>
      <c r="CQ44" s="639"/>
      <c r="CR44" s="640">
        <v>2745603</v>
      </c>
      <c r="CS44" s="641"/>
      <c r="CT44" s="641"/>
      <c r="CU44" s="641"/>
      <c r="CV44" s="641"/>
      <c r="CW44" s="641"/>
      <c r="CX44" s="641"/>
      <c r="CY44" s="642"/>
      <c r="CZ44" s="643">
        <v>20.399999999999999</v>
      </c>
      <c r="DA44" s="644"/>
      <c r="DB44" s="644"/>
      <c r="DC44" s="645"/>
      <c r="DD44" s="646">
        <v>277528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361</v>
      </c>
      <c r="CG45" s="638"/>
      <c r="CH45" s="638"/>
      <c r="CI45" s="638"/>
      <c r="CJ45" s="638"/>
      <c r="CK45" s="638"/>
      <c r="CL45" s="638"/>
      <c r="CM45" s="638"/>
      <c r="CN45" s="638"/>
      <c r="CO45" s="638"/>
      <c r="CP45" s="638"/>
      <c r="CQ45" s="639"/>
      <c r="CR45" s="640">
        <v>730728</v>
      </c>
      <c r="CS45" s="659"/>
      <c r="CT45" s="659"/>
      <c r="CU45" s="659"/>
      <c r="CV45" s="659"/>
      <c r="CW45" s="659"/>
      <c r="CX45" s="659"/>
      <c r="CY45" s="660"/>
      <c r="CZ45" s="643">
        <v>5.4</v>
      </c>
      <c r="DA45" s="661"/>
      <c r="DB45" s="661"/>
      <c r="DC45" s="662"/>
      <c r="DD45" s="646">
        <v>23112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363</v>
      </c>
      <c r="CG46" s="638"/>
      <c r="CH46" s="638"/>
      <c r="CI46" s="638"/>
      <c r="CJ46" s="638"/>
      <c r="CK46" s="638"/>
      <c r="CL46" s="638"/>
      <c r="CM46" s="638"/>
      <c r="CN46" s="638"/>
      <c r="CO46" s="638"/>
      <c r="CP46" s="638"/>
      <c r="CQ46" s="639"/>
      <c r="CR46" s="640">
        <v>1852105</v>
      </c>
      <c r="CS46" s="641"/>
      <c r="CT46" s="641"/>
      <c r="CU46" s="641"/>
      <c r="CV46" s="641"/>
      <c r="CW46" s="641"/>
      <c r="CX46" s="641"/>
      <c r="CY46" s="642"/>
      <c r="CZ46" s="643">
        <v>13.8</v>
      </c>
      <c r="DA46" s="644"/>
      <c r="DB46" s="644"/>
      <c r="DC46" s="645"/>
      <c r="DD46" s="646">
        <v>249695</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365</v>
      </c>
      <c r="CG47" s="638"/>
      <c r="CH47" s="638"/>
      <c r="CI47" s="638"/>
      <c r="CJ47" s="638"/>
      <c r="CK47" s="638"/>
      <c r="CL47" s="638"/>
      <c r="CM47" s="638"/>
      <c r="CN47" s="638"/>
      <c r="CO47" s="638"/>
      <c r="CP47" s="638"/>
      <c r="CQ47" s="639"/>
      <c r="CR47" s="640">
        <v>129754</v>
      </c>
      <c r="CS47" s="659"/>
      <c r="CT47" s="659"/>
      <c r="CU47" s="659"/>
      <c r="CV47" s="659"/>
      <c r="CW47" s="659"/>
      <c r="CX47" s="659"/>
      <c r="CY47" s="660"/>
      <c r="CZ47" s="643">
        <v>1</v>
      </c>
      <c r="DA47" s="661"/>
      <c r="DB47" s="661"/>
      <c r="DC47" s="662"/>
      <c r="DD47" s="646">
        <v>3858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0.8" x14ac:dyDescent="0.2">
      <c r="B48" s="241" t="s">
        <v>366</v>
      </c>
      <c r="CD48" s="657"/>
      <c r="CE48" s="658"/>
      <c r="CF48" s="637" t="s">
        <v>367</v>
      </c>
      <c r="CG48" s="638"/>
      <c r="CH48" s="638"/>
      <c r="CI48" s="638"/>
      <c r="CJ48" s="638"/>
      <c r="CK48" s="638"/>
      <c r="CL48" s="638"/>
      <c r="CM48" s="638"/>
      <c r="CN48" s="638"/>
      <c r="CO48" s="638"/>
      <c r="CP48" s="638"/>
      <c r="CQ48" s="639"/>
      <c r="CR48" s="640" t="s">
        <v>129</v>
      </c>
      <c r="CS48" s="641"/>
      <c r="CT48" s="641"/>
      <c r="CU48" s="641"/>
      <c r="CV48" s="641"/>
      <c r="CW48" s="641"/>
      <c r="CX48" s="641"/>
      <c r="CY48" s="642"/>
      <c r="CZ48" s="643" t="s">
        <v>243</v>
      </c>
      <c r="DA48" s="644"/>
      <c r="DB48" s="644"/>
      <c r="DC48" s="645"/>
      <c r="DD48" s="646" t="s">
        <v>243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368</v>
      </c>
      <c r="CE49" s="622"/>
      <c r="CF49" s="622"/>
      <c r="CG49" s="622"/>
      <c r="CH49" s="622"/>
      <c r="CI49" s="622"/>
      <c r="CJ49" s="622"/>
      <c r="CK49" s="622"/>
      <c r="CL49" s="622"/>
      <c r="CM49" s="622"/>
      <c r="CN49" s="622"/>
      <c r="CO49" s="622"/>
      <c r="CP49" s="622"/>
      <c r="CQ49" s="623"/>
      <c r="CR49" s="624">
        <v>13469088</v>
      </c>
      <c r="CS49" s="625"/>
      <c r="CT49" s="625"/>
      <c r="CU49" s="625"/>
      <c r="CV49" s="625"/>
      <c r="CW49" s="625"/>
      <c r="CX49" s="625"/>
      <c r="CY49" s="626"/>
      <c r="CZ49" s="627">
        <v>100</v>
      </c>
      <c r="DA49" s="628"/>
      <c r="DB49" s="628"/>
      <c r="DC49" s="629"/>
      <c r="DD49" s="630">
        <v>8442519</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XMzxjTzvtCz29ZFzRdlAyVJhidLwDmoaYYlIydtvOg/sdgo1UQ5TLaonbY4GAIXfRpZ90X74l1b5oW2qqeYjEA==" saltValue="3MQBi2Pk/Go9VjjSs85Bk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370</v>
      </c>
      <c r="DK2" s="1166"/>
      <c r="DL2" s="1166"/>
      <c r="DM2" s="1166"/>
      <c r="DN2" s="1166"/>
      <c r="DO2" s="1167"/>
      <c r="DP2" s="250"/>
      <c r="DQ2" s="1165" t="s">
        <v>371</v>
      </c>
      <c r="DR2" s="1166"/>
      <c r="DS2" s="1166"/>
      <c r="DT2" s="1166"/>
      <c r="DU2" s="1166"/>
      <c r="DV2" s="1166"/>
      <c r="DW2" s="1166"/>
      <c r="DX2" s="1166"/>
      <c r="DY2" s="1166"/>
      <c r="DZ2" s="1167"/>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18" t="s">
        <v>372</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374</v>
      </c>
      <c r="B5" s="1051"/>
      <c r="C5" s="1051"/>
      <c r="D5" s="1051"/>
      <c r="E5" s="1051"/>
      <c r="F5" s="1051"/>
      <c r="G5" s="1051"/>
      <c r="H5" s="1051"/>
      <c r="I5" s="1051"/>
      <c r="J5" s="1051"/>
      <c r="K5" s="1051"/>
      <c r="L5" s="1051"/>
      <c r="M5" s="1051"/>
      <c r="N5" s="1051"/>
      <c r="O5" s="1051"/>
      <c r="P5" s="1052"/>
      <c r="Q5" s="1056" t="s">
        <v>375</v>
      </c>
      <c r="R5" s="1057"/>
      <c r="S5" s="1057"/>
      <c r="T5" s="1057"/>
      <c r="U5" s="1058"/>
      <c r="V5" s="1056" t="s">
        <v>376</v>
      </c>
      <c r="W5" s="1057"/>
      <c r="X5" s="1057"/>
      <c r="Y5" s="1057"/>
      <c r="Z5" s="1058"/>
      <c r="AA5" s="1056" t="s">
        <v>377</v>
      </c>
      <c r="AB5" s="1057"/>
      <c r="AC5" s="1057"/>
      <c r="AD5" s="1057"/>
      <c r="AE5" s="1057"/>
      <c r="AF5" s="1168" t="s">
        <v>378</v>
      </c>
      <c r="AG5" s="1057"/>
      <c r="AH5" s="1057"/>
      <c r="AI5" s="1057"/>
      <c r="AJ5" s="1072"/>
      <c r="AK5" s="1057" t="s">
        <v>379</v>
      </c>
      <c r="AL5" s="1057"/>
      <c r="AM5" s="1057"/>
      <c r="AN5" s="1057"/>
      <c r="AO5" s="1058"/>
      <c r="AP5" s="1056" t="s">
        <v>380</v>
      </c>
      <c r="AQ5" s="1057"/>
      <c r="AR5" s="1057"/>
      <c r="AS5" s="1057"/>
      <c r="AT5" s="1058"/>
      <c r="AU5" s="1056" t="s">
        <v>381</v>
      </c>
      <c r="AV5" s="1057"/>
      <c r="AW5" s="1057"/>
      <c r="AX5" s="1057"/>
      <c r="AY5" s="1072"/>
      <c r="AZ5" s="257"/>
      <c r="BA5" s="257"/>
      <c r="BB5" s="257"/>
      <c r="BC5" s="257"/>
      <c r="BD5" s="257"/>
      <c r="BE5" s="258"/>
      <c r="BF5" s="258"/>
      <c r="BG5" s="258"/>
      <c r="BH5" s="258"/>
      <c r="BI5" s="258"/>
      <c r="BJ5" s="258"/>
      <c r="BK5" s="258"/>
      <c r="BL5" s="258"/>
      <c r="BM5" s="258"/>
      <c r="BN5" s="258"/>
      <c r="BO5" s="258"/>
      <c r="BP5" s="258"/>
      <c r="BQ5" s="1050" t="s">
        <v>382</v>
      </c>
      <c r="BR5" s="1051"/>
      <c r="BS5" s="1051"/>
      <c r="BT5" s="1051"/>
      <c r="BU5" s="1051"/>
      <c r="BV5" s="1051"/>
      <c r="BW5" s="1051"/>
      <c r="BX5" s="1051"/>
      <c r="BY5" s="1051"/>
      <c r="BZ5" s="1051"/>
      <c r="CA5" s="1051"/>
      <c r="CB5" s="1051"/>
      <c r="CC5" s="1051"/>
      <c r="CD5" s="1051"/>
      <c r="CE5" s="1051"/>
      <c r="CF5" s="1051"/>
      <c r="CG5" s="1052"/>
      <c r="CH5" s="1056" t="s">
        <v>383</v>
      </c>
      <c r="CI5" s="1057"/>
      <c r="CJ5" s="1057"/>
      <c r="CK5" s="1057"/>
      <c r="CL5" s="1058"/>
      <c r="CM5" s="1056" t="s">
        <v>384</v>
      </c>
      <c r="CN5" s="1057"/>
      <c r="CO5" s="1057"/>
      <c r="CP5" s="1057"/>
      <c r="CQ5" s="1058"/>
      <c r="CR5" s="1056" t="s">
        <v>385</v>
      </c>
      <c r="CS5" s="1057"/>
      <c r="CT5" s="1057"/>
      <c r="CU5" s="1057"/>
      <c r="CV5" s="1058"/>
      <c r="CW5" s="1056" t="s">
        <v>386</v>
      </c>
      <c r="CX5" s="1057"/>
      <c r="CY5" s="1057"/>
      <c r="CZ5" s="1057"/>
      <c r="DA5" s="1058"/>
      <c r="DB5" s="1056" t="s">
        <v>387</v>
      </c>
      <c r="DC5" s="1057"/>
      <c r="DD5" s="1057"/>
      <c r="DE5" s="1057"/>
      <c r="DF5" s="1058"/>
      <c r="DG5" s="1153" t="s">
        <v>388</v>
      </c>
      <c r="DH5" s="1154"/>
      <c r="DI5" s="1154"/>
      <c r="DJ5" s="1154"/>
      <c r="DK5" s="1155"/>
      <c r="DL5" s="1153" t="s">
        <v>389</v>
      </c>
      <c r="DM5" s="1154"/>
      <c r="DN5" s="1154"/>
      <c r="DO5" s="1154"/>
      <c r="DP5" s="1155"/>
      <c r="DQ5" s="1056" t="s">
        <v>390</v>
      </c>
      <c r="DR5" s="1057"/>
      <c r="DS5" s="1057"/>
      <c r="DT5" s="1057"/>
      <c r="DU5" s="1058"/>
      <c r="DV5" s="1056" t="s">
        <v>381</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2">
      <c r="A7" s="259">
        <v>1</v>
      </c>
      <c r="B7" s="1105" t="s">
        <v>391</v>
      </c>
      <c r="C7" s="1106"/>
      <c r="D7" s="1106"/>
      <c r="E7" s="1106"/>
      <c r="F7" s="1106"/>
      <c r="G7" s="1106"/>
      <c r="H7" s="1106"/>
      <c r="I7" s="1106"/>
      <c r="J7" s="1106"/>
      <c r="K7" s="1106"/>
      <c r="L7" s="1106"/>
      <c r="M7" s="1106"/>
      <c r="N7" s="1106"/>
      <c r="O7" s="1106"/>
      <c r="P7" s="1107"/>
      <c r="Q7" s="1159">
        <f>ROUND(14388397/1000,0)</f>
        <v>14388</v>
      </c>
      <c r="R7" s="1160"/>
      <c r="S7" s="1160"/>
      <c r="T7" s="1160"/>
      <c r="U7" s="1160"/>
      <c r="V7" s="1160">
        <f>ROUND(13474829/1000,0)</f>
        <v>13475</v>
      </c>
      <c r="W7" s="1160"/>
      <c r="X7" s="1160"/>
      <c r="Y7" s="1160"/>
      <c r="Z7" s="1160"/>
      <c r="AA7" s="1160">
        <f>Q7-V7</f>
        <v>913</v>
      </c>
      <c r="AB7" s="1160"/>
      <c r="AC7" s="1160"/>
      <c r="AD7" s="1160"/>
      <c r="AE7" s="1161"/>
      <c r="AF7" s="1162">
        <v>897</v>
      </c>
      <c r="AG7" s="1163"/>
      <c r="AH7" s="1163"/>
      <c r="AI7" s="1163"/>
      <c r="AJ7" s="1164"/>
      <c r="AK7" s="1146">
        <v>473</v>
      </c>
      <c r="AL7" s="1147"/>
      <c r="AM7" s="1147"/>
      <c r="AN7" s="1147"/>
      <c r="AO7" s="1147"/>
      <c r="AP7" s="1147">
        <f>ROUND(16301633/1000,0)</f>
        <v>16302</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t="s">
        <v>610</v>
      </c>
      <c r="BS7" s="1150" t="s">
        <v>611</v>
      </c>
      <c r="BT7" s="1151"/>
      <c r="BU7" s="1151"/>
      <c r="BV7" s="1151"/>
      <c r="BW7" s="1151"/>
      <c r="BX7" s="1151"/>
      <c r="BY7" s="1151"/>
      <c r="BZ7" s="1151"/>
      <c r="CA7" s="1151"/>
      <c r="CB7" s="1151"/>
      <c r="CC7" s="1151"/>
      <c r="CD7" s="1151"/>
      <c r="CE7" s="1151"/>
      <c r="CF7" s="1151"/>
      <c r="CG7" s="1152"/>
      <c r="CH7" s="1143">
        <v>-18</v>
      </c>
      <c r="CI7" s="1144"/>
      <c r="CJ7" s="1144"/>
      <c r="CK7" s="1144"/>
      <c r="CL7" s="1145"/>
      <c r="CM7" s="1143">
        <v>26</v>
      </c>
      <c r="CN7" s="1144"/>
      <c r="CO7" s="1144"/>
      <c r="CP7" s="1144"/>
      <c r="CQ7" s="1145"/>
      <c r="CR7" s="1143">
        <v>19</v>
      </c>
      <c r="CS7" s="1144"/>
      <c r="CT7" s="1144"/>
      <c r="CU7" s="1144"/>
      <c r="CV7" s="1145"/>
      <c r="CW7" s="1143">
        <v>6</v>
      </c>
      <c r="CX7" s="1144"/>
      <c r="CY7" s="1144"/>
      <c r="CZ7" s="1144"/>
      <c r="DA7" s="1145"/>
      <c r="DB7" s="1143" t="s">
        <v>598</v>
      </c>
      <c r="DC7" s="1144"/>
      <c r="DD7" s="1144"/>
      <c r="DE7" s="1144"/>
      <c r="DF7" s="1145"/>
      <c r="DG7" s="1143" t="s">
        <v>598</v>
      </c>
      <c r="DH7" s="1144"/>
      <c r="DI7" s="1144"/>
      <c r="DJ7" s="1144"/>
      <c r="DK7" s="1145"/>
      <c r="DL7" s="1143">
        <v>34</v>
      </c>
      <c r="DM7" s="1144"/>
      <c r="DN7" s="1144"/>
      <c r="DO7" s="1144"/>
      <c r="DP7" s="1145"/>
      <c r="DQ7" s="1143">
        <v>17</v>
      </c>
      <c r="DR7" s="1144"/>
      <c r="DS7" s="1144"/>
      <c r="DT7" s="1144"/>
      <c r="DU7" s="1145"/>
      <c r="DV7" s="1170"/>
      <c r="DW7" s="1171"/>
      <c r="DX7" s="1171"/>
      <c r="DY7" s="1171"/>
      <c r="DZ7" s="1172"/>
      <c r="EA7" s="255"/>
    </row>
    <row r="8" spans="1:131" s="256" customFormat="1" ht="26.25" customHeight="1" x14ac:dyDescent="0.2">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t="s">
        <v>610</v>
      </c>
      <c r="BS8" s="1069" t="s">
        <v>612</v>
      </c>
      <c r="BT8" s="1070"/>
      <c r="BU8" s="1070"/>
      <c r="BV8" s="1070"/>
      <c r="BW8" s="1070"/>
      <c r="BX8" s="1070"/>
      <c r="BY8" s="1070"/>
      <c r="BZ8" s="1070"/>
      <c r="CA8" s="1070"/>
      <c r="CB8" s="1070"/>
      <c r="CC8" s="1070"/>
      <c r="CD8" s="1070"/>
      <c r="CE8" s="1070"/>
      <c r="CF8" s="1070"/>
      <c r="CG8" s="1071"/>
      <c r="CH8" s="1044">
        <v>6</v>
      </c>
      <c r="CI8" s="1045"/>
      <c r="CJ8" s="1045"/>
      <c r="CK8" s="1045"/>
      <c r="CL8" s="1046"/>
      <c r="CM8" s="1044">
        <v>123</v>
      </c>
      <c r="CN8" s="1045"/>
      <c r="CO8" s="1045"/>
      <c r="CP8" s="1045"/>
      <c r="CQ8" s="1046"/>
      <c r="CR8" s="1044">
        <v>2</v>
      </c>
      <c r="CS8" s="1045"/>
      <c r="CT8" s="1045"/>
      <c r="CU8" s="1045"/>
      <c r="CV8" s="1046"/>
      <c r="CW8" s="1044" t="s">
        <v>598</v>
      </c>
      <c r="CX8" s="1045"/>
      <c r="CY8" s="1045"/>
      <c r="CZ8" s="1045"/>
      <c r="DA8" s="1046"/>
      <c r="DB8" s="1044" t="s">
        <v>598</v>
      </c>
      <c r="DC8" s="1045"/>
      <c r="DD8" s="1045"/>
      <c r="DE8" s="1045"/>
      <c r="DF8" s="1046"/>
      <c r="DG8" s="1044" t="s">
        <v>598</v>
      </c>
      <c r="DH8" s="1045"/>
      <c r="DI8" s="1045"/>
      <c r="DJ8" s="1045"/>
      <c r="DK8" s="1046"/>
      <c r="DL8" s="1044">
        <v>246</v>
      </c>
      <c r="DM8" s="1045"/>
      <c r="DN8" s="1045"/>
      <c r="DO8" s="1045"/>
      <c r="DP8" s="1046"/>
      <c r="DQ8" s="1044">
        <v>61</v>
      </c>
      <c r="DR8" s="1045"/>
      <c r="DS8" s="1045"/>
      <c r="DT8" s="1045"/>
      <c r="DU8" s="1046"/>
      <c r="DV8" s="1047"/>
      <c r="DW8" s="1048"/>
      <c r="DX8" s="1048"/>
      <c r="DY8" s="1048"/>
      <c r="DZ8" s="1049"/>
      <c r="EA8" s="255"/>
    </row>
    <row r="9" spans="1:131" s="256" customFormat="1" ht="26.25" customHeight="1" x14ac:dyDescent="0.2">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2">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2">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2">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2">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2">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2">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2">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2">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2">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2">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2">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5">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2">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392</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5">
      <c r="A23" s="265" t="s">
        <v>393</v>
      </c>
      <c r="B23" s="999" t="s">
        <v>394</v>
      </c>
      <c r="C23" s="1000"/>
      <c r="D23" s="1000"/>
      <c r="E23" s="1000"/>
      <c r="F23" s="1000"/>
      <c r="G23" s="1000"/>
      <c r="H23" s="1000"/>
      <c r="I23" s="1000"/>
      <c r="J23" s="1000"/>
      <c r="K23" s="1000"/>
      <c r="L23" s="1000"/>
      <c r="M23" s="1000"/>
      <c r="N23" s="1000"/>
      <c r="O23" s="1000"/>
      <c r="P23" s="1001"/>
      <c r="Q23" s="1123">
        <f t="shared" ref="Q23" si="0">Q7</f>
        <v>14388</v>
      </c>
      <c r="R23" s="1124"/>
      <c r="S23" s="1124"/>
      <c r="T23" s="1124"/>
      <c r="U23" s="1124"/>
      <c r="V23" s="1124">
        <f t="shared" ref="V23" si="1">V7</f>
        <v>13475</v>
      </c>
      <c r="W23" s="1124"/>
      <c r="X23" s="1124"/>
      <c r="Y23" s="1124"/>
      <c r="Z23" s="1124"/>
      <c r="AA23" s="1124">
        <f t="shared" ref="AA23" si="2">AA7</f>
        <v>913</v>
      </c>
      <c r="AB23" s="1124"/>
      <c r="AC23" s="1124"/>
      <c r="AD23" s="1124"/>
      <c r="AE23" s="1125"/>
      <c r="AF23" s="1126">
        <v>897</v>
      </c>
      <c r="AG23" s="1124"/>
      <c r="AH23" s="1124"/>
      <c r="AI23" s="1124"/>
      <c r="AJ23" s="1127"/>
      <c r="AK23" s="1128"/>
      <c r="AL23" s="1129"/>
      <c r="AM23" s="1129"/>
      <c r="AN23" s="1129"/>
      <c r="AO23" s="1129"/>
      <c r="AP23" s="1124">
        <f>AP7</f>
        <v>16302</v>
      </c>
      <c r="AQ23" s="1124"/>
      <c r="AR23" s="1124"/>
      <c r="AS23" s="1124"/>
      <c r="AT23" s="1124"/>
      <c r="AU23" s="1130"/>
      <c r="AV23" s="1130"/>
      <c r="AW23" s="1130"/>
      <c r="AX23" s="1130"/>
      <c r="AY23" s="1131"/>
      <c r="AZ23" s="1120" t="s">
        <v>395</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2">
      <c r="A24" s="1119" t="s">
        <v>396</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5">
      <c r="A25" s="1118" t="s">
        <v>397</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2">
      <c r="A26" s="1050" t="s">
        <v>374</v>
      </c>
      <c r="B26" s="1051"/>
      <c r="C26" s="1051"/>
      <c r="D26" s="1051"/>
      <c r="E26" s="1051"/>
      <c r="F26" s="1051"/>
      <c r="G26" s="1051"/>
      <c r="H26" s="1051"/>
      <c r="I26" s="1051"/>
      <c r="J26" s="1051"/>
      <c r="K26" s="1051"/>
      <c r="L26" s="1051"/>
      <c r="M26" s="1051"/>
      <c r="N26" s="1051"/>
      <c r="O26" s="1051"/>
      <c r="P26" s="1052"/>
      <c r="Q26" s="1056" t="s">
        <v>398</v>
      </c>
      <c r="R26" s="1057"/>
      <c r="S26" s="1057"/>
      <c r="T26" s="1057"/>
      <c r="U26" s="1058"/>
      <c r="V26" s="1056" t="s">
        <v>399</v>
      </c>
      <c r="W26" s="1057"/>
      <c r="X26" s="1057"/>
      <c r="Y26" s="1057"/>
      <c r="Z26" s="1058"/>
      <c r="AA26" s="1056" t="s">
        <v>400</v>
      </c>
      <c r="AB26" s="1057"/>
      <c r="AC26" s="1057"/>
      <c r="AD26" s="1057"/>
      <c r="AE26" s="1057"/>
      <c r="AF26" s="1114" t="s">
        <v>401</v>
      </c>
      <c r="AG26" s="1063"/>
      <c r="AH26" s="1063"/>
      <c r="AI26" s="1063"/>
      <c r="AJ26" s="1115"/>
      <c r="AK26" s="1057" t="s">
        <v>402</v>
      </c>
      <c r="AL26" s="1057"/>
      <c r="AM26" s="1057"/>
      <c r="AN26" s="1057"/>
      <c r="AO26" s="1058"/>
      <c r="AP26" s="1056" t="s">
        <v>403</v>
      </c>
      <c r="AQ26" s="1057"/>
      <c r="AR26" s="1057"/>
      <c r="AS26" s="1057"/>
      <c r="AT26" s="1058"/>
      <c r="AU26" s="1056" t="s">
        <v>404</v>
      </c>
      <c r="AV26" s="1057"/>
      <c r="AW26" s="1057"/>
      <c r="AX26" s="1057"/>
      <c r="AY26" s="1058"/>
      <c r="AZ26" s="1056" t="s">
        <v>405</v>
      </c>
      <c r="BA26" s="1057"/>
      <c r="BB26" s="1057"/>
      <c r="BC26" s="1057"/>
      <c r="BD26" s="1058"/>
      <c r="BE26" s="1056" t="s">
        <v>381</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2">
      <c r="A28" s="267">
        <v>1</v>
      </c>
      <c r="B28" s="1105" t="s">
        <v>406</v>
      </c>
      <c r="C28" s="1106"/>
      <c r="D28" s="1106"/>
      <c r="E28" s="1106"/>
      <c r="F28" s="1106"/>
      <c r="G28" s="1106"/>
      <c r="H28" s="1106"/>
      <c r="I28" s="1106"/>
      <c r="J28" s="1106"/>
      <c r="K28" s="1106"/>
      <c r="L28" s="1106"/>
      <c r="M28" s="1106"/>
      <c r="N28" s="1106"/>
      <c r="O28" s="1106"/>
      <c r="P28" s="1107"/>
      <c r="Q28" s="1108">
        <f>ROUND(2421054/1000,0)</f>
        <v>2421</v>
      </c>
      <c r="R28" s="1109"/>
      <c r="S28" s="1109"/>
      <c r="T28" s="1109"/>
      <c r="U28" s="1109"/>
      <c r="V28" s="1109">
        <f>ROUND(2223715/1000,0)</f>
        <v>2224</v>
      </c>
      <c r="W28" s="1109"/>
      <c r="X28" s="1109"/>
      <c r="Y28" s="1109"/>
      <c r="Z28" s="1109"/>
      <c r="AA28" s="1109">
        <f>Q28-V28</f>
        <v>197</v>
      </c>
      <c r="AB28" s="1109"/>
      <c r="AC28" s="1109"/>
      <c r="AD28" s="1109"/>
      <c r="AE28" s="1110"/>
      <c r="AF28" s="1111">
        <v>197</v>
      </c>
      <c r="AG28" s="1109"/>
      <c r="AH28" s="1109"/>
      <c r="AI28" s="1109"/>
      <c r="AJ28" s="1112"/>
      <c r="AK28" s="1113">
        <v>213</v>
      </c>
      <c r="AL28" s="1101"/>
      <c r="AM28" s="1101"/>
      <c r="AN28" s="1101"/>
      <c r="AO28" s="1101"/>
      <c r="AP28" s="1101" t="s">
        <v>598</v>
      </c>
      <c r="AQ28" s="1101"/>
      <c r="AR28" s="1101"/>
      <c r="AS28" s="1101"/>
      <c r="AT28" s="1101"/>
      <c r="AU28" s="1101" t="s">
        <v>598</v>
      </c>
      <c r="AV28" s="1101"/>
      <c r="AW28" s="1101"/>
      <c r="AX28" s="1101"/>
      <c r="AY28" s="1101"/>
      <c r="AZ28" s="1102" t="s">
        <v>598</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2">
      <c r="A29" s="267">
        <v>2</v>
      </c>
      <c r="B29" s="1092" t="s">
        <v>407</v>
      </c>
      <c r="C29" s="1093"/>
      <c r="D29" s="1093"/>
      <c r="E29" s="1093"/>
      <c r="F29" s="1093"/>
      <c r="G29" s="1093"/>
      <c r="H29" s="1093"/>
      <c r="I29" s="1093"/>
      <c r="J29" s="1093"/>
      <c r="K29" s="1093"/>
      <c r="L29" s="1093"/>
      <c r="M29" s="1093"/>
      <c r="N29" s="1093"/>
      <c r="O29" s="1093"/>
      <c r="P29" s="1094"/>
      <c r="Q29" s="1098">
        <f>ROUND(2830592/1000,0)-1</f>
        <v>2830</v>
      </c>
      <c r="R29" s="1099"/>
      <c r="S29" s="1099"/>
      <c r="T29" s="1099"/>
      <c r="U29" s="1099"/>
      <c r="V29" s="1099">
        <f>ROUND(2769214/1000,0)</f>
        <v>2769</v>
      </c>
      <c r="W29" s="1099"/>
      <c r="X29" s="1099"/>
      <c r="Y29" s="1099"/>
      <c r="Z29" s="1099"/>
      <c r="AA29" s="1099">
        <f t="shared" ref="AA29:AA30" si="3">Q29-V29</f>
        <v>61</v>
      </c>
      <c r="AB29" s="1099"/>
      <c r="AC29" s="1099"/>
      <c r="AD29" s="1099"/>
      <c r="AE29" s="1100"/>
      <c r="AF29" s="1074">
        <v>61</v>
      </c>
      <c r="AG29" s="1075"/>
      <c r="AH29" s="1075"/>
      <c r="AI29" s="1075"/>
      <c r="AJ29" s="1076"/>
      <c r="AK29" s="1035">
        <v>442</v>
      </c>
      <c r="AL29" s="1026"/>
      <c r="AM29" s="1026"/>
      <c r="AN29" s="1026"/>
      <c r="AO29" s="1026"/>
      <c r="AP29" s="1026" t="s">
        <v>598</v>
      </c>
      <c r="AQ29" s="1026"/>
      <c r="AR29" s="1026"/>
      <c r="AS29" s="1026"/>
      <c r="AT29" s="1026"/>
      <c r="AU29" s="1026" t="s">
        <v>598</v>
      </c>
      <c r="AV29" s="1026"/>
      <c r="AW29" s="1026"/>
      <c r="AX29" s="1026"/>
      <c r="AY29" s="1026"/>
      <c r="AZ29" s="1097" t="s">
        <v>598</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2">
      <c r="A30" s="267">
        <v>3</v>
      </c>
      <c r="B30" s="1092" t="s">
        <v>408</v>
      </c>
      <c r="C30" s="1093"/>
      <c r="D30" s="1093"/>
      <c r="E30" s="1093"/>
      <c r="F30" s="1093"/>
      <c r="G30" s="1093"/>
      <c r="H30" s="1093"/>
      <c r="I30" s="1093"/>
      <c r="J30" s="1093"/>
      <c r="K30" s="1093"/>
      <c r="L30" s="1093"/>
      <c r="M30" s="1093"/>
      <c r="N30" s="1093"/>
      <c r="O30" s="1093"/>
      <c r="P30" s="1094"/>
      <c r="Q30" s="1098">
        <f>ROUND(248714/1000,0)</f>
        <v>249</v>
      </c>
      <c r="R30" s="1099"/>
      <c r="S30" s="1099"/>
      <c r="T30" s="1099"/>
      <c r="U30" s="1099"/>
      <c r="V30" s="1099">
        <f>ROUND(245067/1000,0)</f>
        <v>245</v>
      </c>
      <c r="W30" s="1099"/>
      <c r="X30" s="1099"/>
      <c r="Y30" s="1099"/>
      <c r="Z30" s="1099"/>
      <c r="AA30" s="1099">
        <f t="shared" si="3"/>
        <v>4</v>
      </c>
      <c r="AB30" s="1099"/>
      <c r="AC30" s="1099"/>
      <c r="AD30" s="1099"/>
      <c r="AE30" s="1100"/>
      <c r="AF30" s="1074">
        <v>4</v>
      </c>
      <c r="AG30" s="1075"/>
      <c r="AH30" s="1075"/>
      <c r="AI30" s="1075"/>
      <c r="AJ30" s="1076"/>
      <c r="AK30" s="1035">
        <v>84</v>
      </c>
      <c r="AL30" s="1026"/>
      <c r="AM30" s="1026"/>
      <c r="AN30" s="1026"/>
      <c r="AO30" s="1026"/>
      <c r="AP30" s="1026" t="s">
        <v>598</v>
      </c>
      <c r="AQ30" s="1026"/>
      <c r="AR30" s="1026"/>
      <c r="AS30" s="1026"/>
      <c r="AT30" s="1026"/>
      <c r="AU30" s="1026" t="s">
        <v>598</v>
      </c>
      <c r="AV30" s="1026"/>
      <c r="AW30" s="1026"/>
      <c r="AX30" s="1026"/>
      <c r="AY30" s="1026"/>
      <c r="AZ30" s="1097" t="s">
        <v>598</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2">
      <c r="A31" s="267">
        <v>4</v>
      </c>
      <c r="B31" s="1092" t="s">
        <v>409</v>
      </c>
      <c r="C31" s="1093"/>
      <c r="D31" s="1093"/>
      <c r="E31" s="1093"/>
      <c r="F31" s="1093"/>
      <c r="G31" s="1093"/>
      <c r="H31" s="1093"/>
      <c r="I31" s="1093"/>
      <c r="J31" s="1093"/>
      <c r="K31" s="1093"/>
      <c r="L31" s="1093"/>
      <c r="M31" s="1093"/>
      <c r="N31" s="1093"/>
      <c r="O31" s="1093"/>
      <c r="P31" s="1094"/>
      <c r="Q31" s="1098">
        <v>585</v>
      </c>
      <c r="R31" s="1099"/>
      <c r="S31" s="1099"/>
      <c r="T31" s="1099"/>
      <c r="U31" s="1099"/>
      <c r="V31" s="1099">
        <v>546</v>
      </c>
      <c r="W31" s="1099"/>
      <c r="X31" s="1099"/>
      <c r="Y31" s="1099"/>
      <c r="Z31" s="1099"/>
      <c r="AA31" s="1099">
        <f>Q31-V31</f>
        <v>39</v>
      </c>
      <c r="AB31" s="1099"/>
      <c r="AC31" s="1099"/>
      <c r="AD31" s="1099"/>
      <c r="AE31" s="1100"/>
      <c r="AF31" s="1074">
        <v>311</v>
      </c>
      <c r="AG31" s="1075"/>
      <c r="AH31" s="1075"/>
      <c r="AI31" s="1075"/>
      <c r="AJ31" s="1076"/>
      <c r="AK31" s="1035">
        <f>ROUND((3986+1298)/1000,0)</f>
        <v>5</v>
      </c>
      <c r="AL31" s="1026"/>
      <c r="AM31" s="1026"/>
      <c r="AN31" s="1026"/>
      <c r="AO31" s="1026"/>
      <c r="AP31" s="1026">
        <v>1565</v>
      </c>
      <c r="AQ31" s="1026"/>
      <c r="AR31" s="1026"/>
      <c r="AS31" s="1026"/>
      <c r="AT31" s="1026"/>
      <c r="AU31" s="1026">
        <v>17</v>
      </c>
      <c r="AV31" s="1026"/>
      <c r="AW31" s="1026"/>
      <c r="AX31" s="1026"/>
      <c r="AY31" s="1026"/>
      <c r="AZ31" s="1097" t="s">
        <v>598</v>
      </c>
      <c r="BA31" s="1097"/>
      <c r="BB31" s="1097"/>
      <c r="BC31" s="1097"/>
      <c r="BD31" s="1097"/>
      <c r="BE31" s="1087" t="s">
        <v>410</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2">
      <c r="A32" s="267">
        <v>5</v>
      </c>
      <c r="B32" s="1092" t="s">
        <v>411</v>
      </c>
      <c r="C32" s="1093"/>
      <c r="D32" s="1093"/>
      <c r="E32" s="1093"/>
      <c r="F32" s="1093"/>
      <c r="G32" s="1093"/>
      <c r="H32" s="1093"/>
      <c r="I32" s="1093"/>
      <c r="J32" s="1093"/>
      <c r="K32" s="1093"/>
      <c r="L32" s="1093"/>
      <c r="M32" s="1093"/>
      <c r="N32" s="1093"/>
      <c r="O32" s="1093"/>
      <c r="P32" s="1094"/>
      <c r="Q32" s="1098">
        <v>498</v>
      </c>
      <c r="R32" s="1099"/>
      <c r="S32" s="1099"/>
      <c r="T32" s="1099"/>
      <c r="U32" s="1099"/>
      <c r="V32" s="1099">
        <v>476</v>
      </c>
      <c r="W32" s="1099"/>
      <c r="X32" s="1099"/>
      <c r="Y32" s="1099"/>
      <c r="Z32" s="1099"/>
      <c r="AA32" s="1099">
        <f>Q32-V32</f>
        <v>22</v>
      </c>
      <c r="AB32" s="1099"/>
      <c r="AC32" s="1099"/>
      <c r="AD32" s="1099"/>
      <c r="AE32" s="1100"/>
      <c r="AF32" s="1074">
        <v>407</v>
      </c>
      <c r="AG32" s="1075"/>
      <c r="AH32" s="1075"/>
      <c r="AI32" s="1075"/>
      <c r="AJ32" s="1076"/>
      <c r="AK32" s="1035">
        <f>ROUND(780/1000,0)</f>
        <v>1</v>
      </c>
      <c r="AL32" s="1026"/>
      <c r="AM32" s="1026"/>
      <c r="AN32" s="1026"/>
      <c r="AO32" s="1026"/>
      <c r="AP32" s="1026">
        <v>106</v>
      </c>
      <c r="AQ32" s="1026"/>
      <c r="AR32" s="1026"/>
      <c r="AS32" s="1026"/>
      <c r="AT32" s="1026"/>
      <c r="AU32" s="1026">
        <v>0</v>
      </c>
      <c r="AV32" s="1026"/>
      <c r="AW32" s="1026"/>
      <c r="AX32" s="1026"/>
      <c r="AY32" s="1026"/>
      <c r="AZ32" s="1097" t="s">
        <v>598</v>
      </c>
      <c r="BA32" s="1097"/>
      <c r="BB32" s="1097"/>
      <c r="BC32" s="1097"/>
      <c r="BD32" s="1097"/>
      <c r="BE32" s="1087" t="s">
        <v>412</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2">
      <c r="A33" s="267">
        <v>6</v>
      </c>
      <c r="B33" s="1092" t="s">
        <v>413</v>
      </c>
      <c r="C33" s="1093"/>
      <c r="D33" s="1093"/>
      <c r="E33" s="1093"/>
      <c r="F33" s="1093"/>
      <c r="G33" s="1093"/>
      <c r="H33" s="1093"/>
      <c r="I33" s="1093"/>
      <c r="J33" s="1093"/>
      <c r="K33" s="1093"/>
      <c r="L33" s="1093"/>
      <c r="M33" s="1093"/>
      <c r="N33" s="1093"/>
      <c r="O33" s="1093"/>
      <c r="P33" s="1094"/>
      <c r="Q33" s="1098">
        <v>1016</v>
      </c>
      <c r="R33" s="1099"/>
      <c r="S33" s="1099"/>
      <c r="T33" s="1099"/>
      <c r="U33" s="1099"/>
      <c r="V33" s="1099">
        <v>1004</v>
      </c>
      <c r="W33" s="1099"/>
      <c r="X33" s="1099"/>
      <c r="Y33" s="1099"/>
      <c r="Z33" s="1099"/>
      <c r="AA33" s="1099">
        <f>Q33-V33</f>
        <v>12</v>
      </c>
      <c r="AB33" s="1099"/>
      <c r="AC33" s="1099"/>
      <c r="AD33" s="1099"/>
      <c r="AE33" s="1100"/>
      <c r="AF33" s="1074">
        <v>25</v>
      </c>
      <c r="AG33" s="1075"/>
      <c r="AH33" s="1075"/>
      <c r="AI33" s="1075"/>
      <c r="AJ33" s="1076"/>
      <c r="AK33" s="1035">
        <f>ROUND((351949+208673+189502)/1000,0)</f>
        <v>750</v>
      </c>
      <c r="AL33" s="1026"/>
      <c r="AM33" s="1026"/>
      <c r="AN33" s="1026"/>
      <c r="AO33" s="1026"/>
      <c r="AP33" s="1026">
        <v>6515</v>
      </c>
      <c r="AQ33" s="1026"/>
      <c r="AR33" s="1026"/>
      <c r="AS33" s="1026"/>
      <c r="AT33" s="1026"/>
      <c r="AU33" s="1026">
        <v>6170</v>
      </c>
      <c r="AV33" s="1026"/>
      <c r="AW33" s="1026"/>
      <c r="AX33" s="1026"/>
      <c r="AY33" s="1026"/>
      <c r="AZ33" s="1097" t="s">
        <v>598</v>
      </c>
      <c r="BA33" s="1097"/>
      <c r="BB33" s="1097"/>
      <c r="BC33" s="1097"/>
      <c r="BD33" s="1097"/>
      <c r="BE33" s="1087" t="s">
        <v>414</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2">
      <c r="A34" s="267">
        <v>7</v>
      </c>
      <c r="B34" s="1092" t="s">
        <v>415</v>
      </c>
      <c r="C34" s="1093"/>
      <c r="D34" s="1093"/>
      <c r="E34" s="1093"/>
      <c r="F34" s="1093"/>
      <c r="G34" s="1093"/>
      <c r="H34" s="1093"/>
      <c r="I34" s="1093"/>
      <c r="J34" s="1093"/>
      <c r="K34" s="1093"/>
      <c r="L34" s="1093"/>
      <c r="M34" s="1093"/>
      <c r="N34" s="1093"/>
      <c r="O34" s="1093"/>
      <c r="P34" s="1094"/>
      <c r="Q34" s="1098">
        <v>107</v>
      </c>
      <c r="R34" s="1099"/>
      <c r="S34" s="1099"/>
      <c r="T34" s="1099"/>
      <c r="U34" s="1099"/>
      <c r="V34" s="1099">
        <v>78</v>
      </c>
      <c r="W34" s="1099"/>
      <c r="X34" s="1099"/>
      <c r="Y34" s="1099"/>
      <c r="Z34" s="1099"/>
      <c r="AA34" s="1099">
        <f>Q34-V34</f>
        <v>29</v>
      </c>
      <c r="AB34" s="1099"/>
      <c r="AC34" s="1099"/>
      <c r="AD34" s="1099"/>
      <c r="AE34" s="1100"/>
      <c r="AF34" s="1074">
        <v>29</v>
      </c>
      <c r="AG34" s="1075"/>
      <c r="AH34" s="1075"/>
      <c r="AI34" s="1075"/>
      <c r="AJ34" s="1076"/>
      <c r="AK34" s="1035" t="s">
        <v>598</v>
      </c>
      <c r="AL34" s="1026"/>
      <c r="AM34" s="1026"/>
      <c r="AN34" s="1026"/>
      <c r="AO34" s="1026"/>
      <c r="AP34" s="1026" t="s">
        <v>598</v>
      </c>
      <c r="AQ34" s="1026"/>
      <c r="AR34" s="1026"/>
      <c r="AS34" s="1026"/>
      <c r="AT34" s="1026"/>
      <c r="AU34" s="1026" t="s">
        <v>598</v>
      </c>
      <c r="AV34" s="1026"/>
      <c r="AW34" s="1026"/>
      <c r="AX34" s="1026"/>
      <c r="AY34" s="1026"/>
      <c r="AZ34" s="1097" t="s">
        <v>598</v>
      </c>
      <c r="BA34" s="1097"/>
      <c r="BB34" s="1097"/>
      <c r="BC34" s="1097"/>
      <c r="BD34" s="1097"/>
      <c r="BE34" s="1087" t="s">
        <v>416</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2">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2">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2">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2">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2">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2">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2">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2">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2">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2">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2">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2">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2">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5">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417</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393</v>
      </c>
      <c r="B63" s="999" t="s">
        <v>418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1035</v>
      </c>
      <c r="AG63" s="1014"/>
      <c r="AH63" s="1014"/>
      <c r="AI63" s="1014"/>
      <c r="AJ63" s="1085"/>
      <c r="AK63" s="1086"/>
      <c r="AL63" s="1018"/>
      <c r="AM63" s="1018"/>
      <c r="AN63" s="1018"/>
      <c r="AO63" s="1018"/>
      <c r="AP63" s="1014">
        <f>AP31+AP32+AP33</f>
        <v>8186</v>
      </c>
      <c r="AQ63" s="1014"/>
      <c r="AR63" s="1014"/>
      <c r="AS63" s="1014"/>
      <c r="AT63" s="1014"/>
      <c r="AU63" s="1014">
        <f>AU31+AU32+AU33</f>
        <v>6187</v>
      </c>
      <c r="AV63" s="1014"/>
      <c r="AW63" s="1014"/>
      <c r="AX63" s="1014"/>
      <c r="AY63" s="1014"/>
      <c r="AZ63" s="1080"/>
      <c r="BA63" s="1080"/>
      <c r="BB63" s="1080"/>
      <c r="BC63" s="1080"/>
      <c r="BD63" s="1080"/>
      <c r="BE63" s="1015"/>
      <c r="BF63" s="1015"/>
      <c r="BG63" s="1015"/>
      <c r="BH63" s="1015"/>
      <c r="BI63" s="1016"/>
      <c r="BJ63" s="1081" t="s">
        <v>419</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421</v>
      </c>
      <c r="B66" s="1051"/>
      <c r="C66" s="1051"/>
      <c r="D66" s="1051"/>
      <c r="E66" s="1051"/>
      <c r="F66" s="1051"/>
      <c r="G66" s="1051"/>
      <c r="H66" s="1051"/>
      <c r="I66" s="1051"/>
      <c r="J66" s="1051"/>
      <c r="K66" s="1051"/>
      <c r="L66" s="1051"/>
      <c r="M66" s="1051"/>
      <c r="N66" s="1051"/>
      <c r="O66" s="1051"/>
      <c r="P66" s="1052"/>
      <c r="Q66" s="1056" t="s">
        <v>422</v>
      </c>
      <c r="R66" s="1057"/>
      <c r="S66" s="1057"/>
      <c r="T66" s="1057"/>
      <c r="U66" s="1058"/>
      <c r="V66" s="1056" t="s">
        <v>423</v>
      </c>
      <c r="W66" s="1057"/>
      <c r="X66" s="1057"/>
      <c r="Y66" s="1057"/>
      <c r="Z66" s="1058"/>
      <c r="AA66" s="1056" t="s">
        <v>424</v>
      </c>
      <c r="AB66" s="1057"/>
      <c r="AC66" s="1057"/>
      <c r="AD66" s="1057"/>
      <c r="AE66" s="1058"/>
      <c r="AF66" s="1062" t="s">
        <v>401</v>
      </c>
      <c r="AG66" s="1063"/>
      <c r="AH66" s="1063"/>
      <c r="AI66" s="1063"/>
      <c r="AJ66" s="1064"/>
      <c r="AK66" s="1056" t="s">
        <v>425</v>
      </c>
      <c r="AL66" s="1051"/>
      <c r="AM66" s="1051"/>
      <c r="AN66" s="1051"/>
      <c r="AO66" s="1052"/>
      <c r="AP66" s="1056" t="s">
        <v>426</v>
      </c>
      <c r="AQ66" s="1057"/>
      <c r="AR66" s="1057"/>
      <c r="AS66" s="1057"/>
      <c r="AT66" s="1058"/>
      <c r="AU66" s="1056" t="s">
        <v>427</v>
      </c>
      <c r="AV66" s="1057"/>
      <c r="AW66" s="1057"/>
      <c r="AX66" s="1057"/>
      <c r="AY66" s="1058"/>
      <c r="AZ66" s="1056" t="s">
        <v>381</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0" t="s">
        <v>599</v>
      </c>
      <c r="C68" s="1041"/>
      <c r="D68" s="1041"/>
      <c r="E68" s="1041"/>
      <c r="F68" s="1041"/>
      <c r="G68" s="1041"/>
      <c r="H68" s="1041"/>
      <c r="I68" s="1041"/>
      <c r="J68" s="1041"/>
      <c r="K68" s="1041"/>
      <c r="L68" s="1041"/>
      <c r="M68" s="1041"/>
      <c r="N68" s="1041"/>
      <c r="O68" s="1041"/>
      <c r="P68" s="1042"/>
      <c r="Q68" s="1043">
        <v>1094</v>
      </c>
      <c r="R68" s="1037"/>
      <c r="S68" s="1037"/>
      <c r="T68" s="1037"/>
      <c r="U68" s="1037"/>
      <c r="V68" s="1037">
        <v>1090</v>
      </c>
      <c r="W68" s="1037"/>
      <c r="X68" s="1037"/>
      <c r="Y68" s="1037"/>
      <c r="Z68" s="1037"/>
      <c r="AA68" s="1037">
        <f>Q68-V68</f>
        <v>4</v>
      </c>
      <c r="AB68" s="1037"/>
      <c r="AC68" s="1037"/>
      <c r="AD68" s="1037"/>
      <c r="AE68" s="1037"/>
      <c r="AF68" s="1037">
        <v>4</v>
      </c>
      <c r="AG68" s="1037"/>
      <c r="AH68" s="1037"/>
      <c r="AI68" s="1037"/>
      <c r="AJ68" s="1037"/>
      <c r="AK68" s="1037" t="s">
        <v>598</v>
      </c>
      <c r="AL68" s="1037"/>
      <c r="AM68" s="1037"/>
      <c r="AN68" s="1037"/>
      <c r="AO68" s="1037"/>
      <c r="AP68" s="1037" t="s">
        <v>598</v>
      </c>
      <c r="AQ68" s="1037"/>
      <c r="AR68" s="1037"/>
      <c r="AS68" s="1037"/>
      <c r="AT68" s="1037"/>
      <c r="AU68" s="1037" t="s">
        <v>598</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t="s">
        <v>600</v>
      </c>
      <c r="C69" s="1030"/>
      <c r="D69" s="1030"/>
      <c r="E69" s="1030"/>
      <c r="F69" s="1030"/>
      <c r="G69" s="1030"/>
      <c r="H69" s="1030"/>
      <c r="I69" s="1030"/>
      <c r="J69" s="1030"/>
      <c r="K69" s="1030"/>
      <c r="L69" s="1030"/>
      <c r="M69" s="1030"/>
      <c r="N69" s="1030"/>
      <c r="O69" s="1030"/>
      <c r="P69" s="1031"/>
      <c r="Q69" s="1032">
        <v>89</v>
      </c>
      <c r="R69" s="1026"/>
      <c r="S69" s="1026"/>
      <c r="T69" s="1026"/>
      <c r="U69" s="1026"/>
      <c r="V69" s="1026">
        <v>73</v>
      </c>
      <c r="W69" s="1026"/>
      <c r="X69" s="1026"/>
      <c r="Y69" s="1026"/>
      <c r="Z69" s="1026"/>
      <c r="AA69" s="1033">
        <v>15</v>
      </c>
      <c r="AB69" s="1034"/>
      <c r="AC69" s="1034"/>
      <c r="AD69" s="1034"/>
      <c r="AE69" s="1035"/>
      <c r="AF69" s="1026">
        <v>15</v>
      </c>
      <c r="AG69" s="1026"/>
      <c r="AH69" s="1026"/>
      <c r="AI69" s="1026"/>
      <c r="AJ69" s="1026"/>
      <c r="AK69" s="1026">
        <v>5</v>
      </c>
      <c r="AL69" s="1026"/>
      <c r="AM69" s="1026"/>
      <c r="AN69" s="1026"/>
      <c r="AO69" s="1026"/>
      <c r="AP69" s="1026" t="s">
        <v>598</v>
      </c>
      <c r="AQ69" s="1026"/>
      <c r="AR69" s="1026"/>
      <c r="AS69" s="1026"/>
      <c r="AT69" s="1026"/>
      <c r="AU69" s="1026" t="s">
        <v>598</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t="s">
        <v>601</v>
      </c>
      <c r="C70" s="1030"/>
      <c r="D70" s="1030"/>
      <c r="E70" s="1030"/>
      <c r="F70" s="1030"/>
      <c r="G70" s="1030"/>
      <c r="H70" s="1030"/>
      <c r="I70" s="1030"/>
      <c r="J70" s="1030"/>
      <c r="K70" s="1030"/>
      <c r="L70" s="1030"/>
      <c r="M70" s="1030"/>
      <c r="N70" s="1030"/>
      <c r="O70" s="1030"/>
      <c r="P70" s="1031"/>
      <c r="Q70" s="1032">
        <v>7112</v>
      </c>
      <c r="R70" s="1026"/>
      <c r="S70" s="1026"/>
      <c r="T70" s="1026"/>
      <c r="U70" s="1026"/>
      <c r="V70" s="1026">
        <v>6945</v>
      </c>
      <c r="W70" s="1026"/>
      <c r="X70" s="1026"/>
      <c r="Y70" s="1026"/>
      <c r="Z70" s="1026"/>
      <c r="AA70" s="1033">
        <f t="shared" ref="AA70:AA77" si="4">Q70-V70</f>
        <v>167</v>
      </c>
      <c r="AB70" s="1034"/>
      <c r="AC70" s="1034"/>
      <c r="AD70" s="1034"/>
      <c r="AE70" s="1035"/>
      <c r="AF70" s="1026">
        <v>167</v>
      </c>
      <c r="AG70" s="1026"/>
      <c r="AH70" s="1026"/>
      <c r="AI70" s="1026"/>
      <c r="AJ70" s="1026"/>
      <c r="AK70" s="1026" t="s">
        <v>598</v>
      </c>
      <c r="AL70" s="1026"/>
      <c r="AM70" s="1026"/>
      <c r="AN70" s="1026"/>
      <c r="AO70" s="1026"/>
      <c r="AP70" s="1026" t="s">
        <v>598</v>
      </c>
      <c r="AQ70" s="1026"/>
      <c r="AR70" s="1026"/>
      <c r="AS70" s="1026"/>
      <c r="AT70" s="1026"/>
      <c r="AU70" s="1026" t="s">
        <v>598</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t="s">
        <v>602</v>
      </c>
      <c r="C71" s="1030"/>
      <c r="D71" s="1030"/>
      <c r="E71" s="1030"/>
      <c r="F71" s="1030"/>
      <c r="G71" s="1030"/>
      <c r="H71" s="1030"/>
      <c r="I71" s="1030"/>
      <c r="J71" s="1030"/>
      <c r="K71" s="1030"/>
      <c r="L71" s="1030"/>
      <c r="M71" s="1030"/>
      <c r="N71" s="1030"/>
      <c r="O71" s="1030"/>
      <c r="P71" s="1031"/>
      <c r="Q71" s="1032">
        <v>33</v>
      </c>
      <c r="R71" s="1026"/>
      <c r="S71" s="1026"/>
      <c r="T71" s="1026"/>
      <c r="U71" s="1026"/>
      <c r="V71" s="1026">
        <v>30</v>
      </c>
      <c r="W71" s="1026"/>
      <c r="X71" s="1026"/>
      <c r="Y71" s="1026"/>
      <c r="Z71" s="1026"/>
      <c r="AA71" s="1033">
        <f t="shared" si="4"/>
        <v>3</v>
      </c>
      <c r="AB71" s="1034"/>
      <c r="AC71" s="1034"/>
      <c r="AD71" s="1034"/>
      <c r="AE71" s="1035"/>
      <c r="AF71" s="1026">
        <v>3</v>
      </c>
      <c r="AG71" s="1026"/>
      <c r="AH71" s="1026"/>
      <c r="AI71" s="1026"/>
      <c r="AJ71" s="1026"/>
      <c r="AK71" s="1026">
        <v>8</v>
      </c>
      <c r="AL71" s="1026"/>
      <c r="AM71" s="1026"/>
      <c r="AN71" s="1026"/>
      <c r="AO71" s="1026"/>
      <c r="AP71" s="1026" t="s">
        <v>598</v>
      </c>
      <c r="AQ71" s="1026"/>
      <c r="AR71" s="1026"/>
      <c r="AS71" s="1026"/>
      <c r="AT71" s="1026"/>
      <c r="AU71" s="1026" t="s">
        <v>598</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29" t="s">
        <v>603</v>
      </c>
      <c r="C72" s="1030"/>
      <c r="D72" s="1030"/>
      <c r="E72" s="1030"/>
      <c r="F72" s="1030"/>
      <c r="G72" s="1030"/>
      <c r="H72" s="1030"/>
      <c r="I72" s="1030"/>
      <c r="J72" s="1030"/>
      <c r="K72" s="1030"/>
      <c r="L72" s="1030"/>
      <c r="M72" s="1030"/>
      <c r="N72" s="1030"/>
      <c r="O72" s="1030"/>
      <c r="P72" s="1031"/>
      <c r="Q72" s="1032">
        <v>119</v>
      </c>
      <c r="R72" s="1026"/>
      <c r="S72" s="1026"/>
      <c r="T72" s="1026"/>
      <c r="U72" s="1026"/>
      <c r="V72" s="1026">
        <v>117</v>
      </c>
      <c r="W72" s="1026"/>
      <c r="X72" s="1026"/>
      <c r="Y72" s="1026"/>
      <c r="Z72" s="1026"/>
      <c r="AA72" s="1033">
        <f t="shared" si="4"/>
        <v>2</v>
      </c>
      <c r="AB72" s="1034"/>
      <c r="AC72" s="1034"/>
      <c r="AD72" s="1034"/>
      <c r="AE72" s="1035"/>
      <c r="AF72" s="1026">
        <v>2</v>
      </c>
      <c r="AG72" s="1026"/>
      <c r="AH72" s="1026"/>
      <c r="AI72" s="1026"/>
      <c r="AJ72" s="1026"/>
      <c r="AK72" s="1026">
        <v>102</v>
      </c>
      <c r="AL72" s="1026"/>
      <c r="AM72" s="1026"/>
      <c r="AN72" s="1026"/>
      <c r="AO72" s="1026"/>
      <c r="AP72" s="1026" t="s">
        <v>598</v>
      </c>
      <c r="AQ72" s="1026"/>
      <c r="AR72" s="1026"/>
      <c r="AS72" s="1026"/>
      <c r="AT72" s="1026"/>
      <c r="AU72" s="1026" t="s">
        <v>598</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29" t="s">
        <v>604</v>
      </c>
      <c r="C73" s="1030"/>
      <c r="D73" s="1030"/>
      <c r="E73" s="1030"/>
      <c r="F73" s="1030"/>
      <c r="G73" s="1030"/>
      <c r="H73" s="1030"/>
      <c r="I73" s="1030"/>
      <c r="J73" s="1030"/>
      <c r="K73" s="1030"/>
      <c r="L73" s="1030"/>
      <c r="M73" s="1030"/>
      <c r="N73" s="1030"/>
      <c r="O73" s="1030"/>
      <c r="P73" s="1031"/>
      <c r="Q73" s="1032">
        <f>ROUND(168373/1000,0)</f>
        <v>168</v>
      </c>
      <c r="R73" s="1026"/>
      <c r="S73" s="1026"/>
      <c r="T73" s="1026"/>
      <c r="U73" s="1026"/>
      <c r="V73" s="1026">
        <v>145</v>
      </c>
      <c r="W73" s="1026"/>
      <c r="X73" s="1026"/>
      <c r="Y73" s="1026"/>
      <c r="Z73" s="1026"/>
      <c r="AA73" s="1033">
        <v>24</v>
      </c>
      <c r="AB73" s="1034"/>
      <c r="AC73" s="1034"/>
      <c r="AD73" s="1034"/>
      <c r="AE73" s="1035"/>
      <c r="AF73" s="1026">
        <v>14</v>
      </c>
      <c r="AG73" s="1026"/>
      <c r="AH73" s="1026"/>
      <c r="AI73" s="1026"/>
      <c r="AJ73" s="1026"/>
      <c r="AK73" s="1026">
        <v>7</v>
      </c>
      <c r="AL73" s="1026"/>
      <c r="AM73" s="1026"/>
      <c r="AN73" s="1026"/>
      <c r="AO73" s="1026"/>
      <c r="AP73" s="1026">
        <v>77</v>
      </c>
      <c r="AQ73" s="1026"/>
      <c r="AR73" s="1026"/>
      <c r="AS73" s="1026"/>
      <c r="AT73" s="1026"/>
      <c r="AU73" s="1026">
        <v>1</v>
      </c>
      <c r="AV73" s="1026"/>
      <c r="AW73" s="1026"/>
      <c r="AX73" s="1026"/>
      <c r="AY73" s="1026"/>
      <c r="AZ73" s="1027" t="s">
        <v>609</v>
      </c>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29" t="s">
        <v>605</v>
      </c>
      <c r="C74" s="1030"/>
      <c r="D74" s="1030"/>
      <c r="E74" s="1030"/>
      <c r="F74" s="1030"/>
      <c r="G74" s="1030"/>
      <c r="H74" s="1030"/>
      <c r="I74" s="1030"/>
      <c r="J74" s="1030"/>
      <c r="K74" s="1030"/>
      <c r="L74" s="1030"/>
      <c r="M74" s="1030"/>
      <c r="N74" s="1030"/>
      <c r="O74" s="1030"/>
      <c r="P74" s="1031"/>
      <c r="Q74" s="1032">
        <v>710</v>
      </c>
      <c r="R74" s="1026"/>
      <c r="S74" s="1026"/>
      <c r="T74" s="1026"/>
      <c r="U74" s="1026"/>
      <c r="V74" s="1026">
        <v>703</v>
      </c>
      <c r="W74" s="1026"/>
      <c r="X74" s="1026"/>
      <c r="Y74" s="1026"/>
      <c r="Z74" s="1026"/>
      <c r="AA74" s="1033">
        <f t="shared" si="4"/>
        <v>7</v>
      </c>
      <c r="AB74" s="1034"/>
      <c r="AC74" s="1034"/>
      <c r="AD74" s="1034"/>
      <c r="AE74" s="1035"/>
      <c r="AF74" s="1026">
        <v>7</v>
      </c>
      <c r="AG74" s="1026"/>
      <c r="AH74" s="1026"/>
      <c r="AI74" s="1026"/>
      <c r="AJ74" s="1026"/>
      <c r="AK74" s="1026">
        <v>120</v>
      </c>
      <c r="AL74" s="1026"/>
      <c r="AM74" s="1026"/>
      <c r="AN74" s="1026"/>
      <c r="AO74" s="1026"/>
      <c r="AP74" s="1026">
        <v>735</v>
      </c>
      <c r="AQ74" s="1026"/>
      <c r="AR74" s="1026"/>
      <c r="AS74" s="1026"/>
      <c r="AT74" s="1026"/>
      <c r="AU74" s="1026">
        <v>13</v>
      </c>
      <c r="AV74" s="1026"/>
      <c r="AW74" s="1026"/>
      <c r="AX74" s="1026"/>
      <c r="AY74" s="1026"/>
      <c r="AZ74" s="1027" t="s">
        <v>609</v>
      </c>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29" t="s">
        <v>606</v>
      </c>
      <c r="C75" s="1030"/>
      <c r="D75" s="1030"/>
      <c r="E75" s="1030"/>
      <c r="F75" s="1030"/>
      <c r="G75" s="1030"/>
      <c r="H75" s="1030"/>
      <c r="I75" s="1030"/>
      <c r="J75" s="1030"/>
      <c r="K75" s="1030"/>
      <c r="L75" s="1030"/>
      <c r="M75" s="1030"/>
      <c r="N75" s="1030"/>
      <c r="O75" s="1030"/>
      <c r="P75" s="1031"/>
      <c r="Q75" s="1036">
        <v>5568</v>
      </c>
      <c r="R75" s="1034"/>
      <c r="S75" s="1034"/>
      <c r="T75" s="1034"/>
      <c r="U75" s="1035"/>
      <c r="V75" s="1033">
        <v>5472</v>
      </c>
      <c r="W75" s="1034"/>
      <c r="X75" s="1034"/>
      <c r="Y75" s="1034"/>
      <c r="Z75" s="1035"/>
      <c r="AA75" s="1033">
        <f t="shared" si="4"/>
        <v>96</v>
      </c>
      <c r="AB75" s="1034"/>
      <c r="AC75" s="1034"/>
      <c r="AD75" s="1034"/>
      <c r="AE75" s="1035"/>
      <c r="AF75" s="1033">
        <v>71</v>
      </c>
      <c r="AG75" s="1034"/>
      <c r="AH75" s="1034"/>
      <c r="AI75" s="1034"/>
      <c r="AJ75" s="1035"/>
      <c r="AK75" s="1033" t="s">
        <v>598</v>
      </c>
      <c r="AL75" s="1034"/>
      <c r="AM75" s="1034"/>
      <c r="AN75" s="1034"/>
      <c r="AO75" s="1035"/>
      <c r="AP75" s="1033">
        <v>1613</v>
      </c>
      <c r="AQ75" s="1034"/>
      <c r="AR75" s="1034"/>
      <c r="AS75" s="1034"/>
      <c r="AT75" s="1035"/>
      <c r="AU75" s="1033">
        <v>5</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29" t="s">
        <v>607</v>
      </c>
      <c r="C76" s="1030"/>
      <c r="D76" s="1030"/>
      <c r="E76" s="1030"/>
      <c r="F76" s="1030"/>
      <c r="G76" s="1030"/>
      <c r="H76" s="1030"/>
      <c r="I76" s="1030"/>
      <c r="J76" s="1030"/>
      <c r="K76" s="1030"/>
      <c r="L76" s="1030"/>
      <c r="M76" s="1030"/>
      <c r="N76" s="1030"/>
      <c r="O76" s="1030"/>
      <c r="P76" s="1031"/>
      <c r="Q76" s="1036">
        <v>591</v>
      </c>
      <c r="R76" s="1034"/>
      <c r="S76" s="1034"/>
      <c r="T76" s="1034"/>
      <c r="U76" s="1035"/>
      <c r="V76" s="1033">
        <v>542</v>
      </c>
      <c r="W76" s="1034"/>
      <c r="X76" s="1034"/>
      <c r="Y76" s="1034"/>
      <c r="Z76" s="1035"/>
      <c r="AA76" s="1033">
        <f t="shared" si="4"/>
        <v>49</v>
      </c>
      <c r="AB76" s="1034"/>
      <c r="AC76" s="1034"/>
      <c r="AD76" s="1034"/>
      <c r="AE76" s="1035"/>
      <c r="AF76" s="1033">
        <v>49</v>
      </c>
      <c r="AG76" s="1034"/>
      <c r="AH76" s="1034"/>
      <c r="AI76" s="1034"/>
      <c r="AJ76" s="1035"/>
      <c r="AK76" s="1033" t="s">
        <v>598</v>
      </c>
      <c r="AL76" s="1034"/>
      <c r="AM76" s="1034"/>
      <c r="AN76" s="1034"/>
      <c r="AO76" s="1035"/>
      <c r="AP76" s="1033" t="s">
        <v>598</v>
      </c>
      <c r="AQ76" s="1034"/>
      <c r="AR76" s="1034"/>
      <c r="AS76" s="1034"/>
      <c r="AT76" s="1035"/>
      <c r="AU76" s="1033" t="s">
        <v>598</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29" t="s">
        <v>608</v>
      </c>
      <c r="C77" s="1030"/>
      <c r="D77" s="1030"/>
      <c r="E77" s="1030"/>
      <c r="F77" s="1030"/>
      <c r="G77" s="1030"/>
      <c r="H77" s="1030"/>
      <c r="I77" s="1030"/>
      <c r="J77" s="1030"/>
      <c r="K77" s="1030"/>
      <c r="L77" s="1030"/>
      <c r="M77" s="1030"/>
      <c r="N77" s="1030"/>
      <c r="O77" s="1030"/>
      <c r="P77" s="1031"/>
      <c r="Q77" s="1036">
        <v>159720</v>
      </c>
      <c r="R77" s="1034"/>
      <c r="S77" s="1034"/>
      <c r="T77" s="1034"/>
      <c r="U77" s="1035"/>
      <c r="V77" s="1033">
        <v>156204</v>
      </c>
      <c r="W77" s="1034"/>
      <c r="X77" s="1034"/>
      <c r="Y77" s="1034"/>
      <c r="Z77" s="1035"/>
      <c r="AA77" s="1033">
        <f t="shared" si="4"/>
        <v>3516</v>
      </c>
      <c r="AB77" s="1034"/>
      <c r="AC77" s="1034"/>
      <c r="AD77" s="1034"/>
      <c r="AE77" s="1035"/>
      <c r="AF77" s="1033">
        <v>3516</v>
      </c>
      <c r="AG77" s="1034"/>
      <c r="AH77" s="1034"/>
      <c r="AI77" s="1034"/>
      <c r="AJ77" s="1035"/>
      <c r="AK77" s="1033">
        <v>2022</v>
      </c>
      <c r="AL77" s="1034"/>
      <c r="AM77" s="1034"/>
      <c r="AN77" s="1034"/>
      <c r="AO77" s="1035"/>
      <c r="AP77" s="1033" t="s">
        <v>598</v>
      </c>
      <c r="AQ77" s="1034"/>
      <c r="AR77" s="1034"/>
      <c r="AS77" s="1034"/>
      <c r="AT77" s="1035"/>
      <c r="AU77" s="1033" t="s">
        <v>598</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33"/>
      <c r="AB78" s="1034"/>
      <c r="AC78" s="1034"/>
      <c r="AD78" s="1034"/>
      <c r="AE78" s="1035"/>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393</v>
      </c>
      <c r="B88" s="999" t="s">
        <v>428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AF68+AF69+AF70+AF71+AF72+AF73+AF74+AF75+AF76+AF77</f>
        <v>3848</v>
      </c>
      <c r="AG88" s="1014"/>
      <c r="AH88" s="1014"/>
      <c r="AI88" s="1014"/>
      <c r="AJ88" s="1014"/>
      <c r="AK88" s="1018"/>
      <c r="AL88" s="1018"/>
      <c r="AM88" s="1018"/>
      <c r="AN88" s="1018"/>
      <c r="AO88" s="1018"/>
      <c r="AP88" s="1014">
        <f>AP73+AP74+AP75</f>
        <v>2425</v>
      </c>
      <c r="AQ88" s="1014"/>
      <c r="AR88" s="1014"/>
      <c r="AS88" s="1014"/>
      <c r="AT88" s="1014"/>
      <c r="AU88" s="1014">
        <f>AU73+AU74+AU75</f>
        <v>19</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999" t="s">
        <v>429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f>CR7+CR8</f>
        <v>21</v>
      </c>
      <c r="CS102" s="1006"/>
      <c r="CT102" s="1006"/>
      <c r="CU102" s="1006"/>
      <c r="CV102" s="1007"/>
      <c r="CW102" s="1005">
        <f>CW7</f>
        <v>6</v>
      </c>
      <c r="CX102" s="1006"/>
      <c r="CY102" s="1006"/>
      <c r="CZ102" s="1006"/>
      <c r="DA102" s="1007"/>
      <c r="DB102" s="1005" t="s">
        <v>598</v>
      </c>
      <c r="DC102" s="1006"/>
      <c r="DD102" s="1006"/>
      <c r="DE102" s="1006"/>
      <c r="DF102" s="1007"/>
      <c r="DG102" s="1005" t="s">
        <v>598</v>
      </c>
      <c r="DH102" s="1006"/>
      <c r="DI102" s="1006"/>
      <c r="DJ102" s="1006"/>
      <c r="DK102" s="1007"/>
      <c r="DL102" s="1005">
        <f t="shared" ref="DL102" si="5">DL7+DL8</f>
        <v>280</v>
      </c>
      <c r="DM102" s="1006"/>
      <c r="DN102" s="1006"/>
      <c r="DO102" s="1006"/>
      <c r="DP102" s="1007"/>
      <c r="DQ102" s="1005">
        <f t="shared" ref="DQ102" si="6">DQ7+DQ8</f>
        <v>78</v>
      </c>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434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436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437</v>
      </c>
      <c r="AB109" s="949"/>
      <c r="AC109" s="949"/>
      <c r="AD109" s="949"/>
      <c r="AE109" s="950"/>
      <c r="AF109" s="951" t="s">
        <v>311</v>
      </c>
      <c r="AG109" s="949"/>
      <c r="AH109" s="949"/>
      <c r="AI109" s="949"/>
      <c r="AJ109" s="950"/>
      <c r="AK109" s="951" t="s">
        <v>310</v>
      </c>
      <c r="AL109" s="949"/>
      <c r="AM109" s="949"/>
      <c r="AN109" s="949"/>
      <c r="AO109" s="950"/>
      <c r="AP109" s="951" t="s">
        <v>438</v>
      </c>
      <c r="AQ109" s="949"/>
      <c r="AR109" s="949"/>
      <c r="AS109" s="949"/>
      <c r="AT109" s="980"/>
      <c r="AU109" s="948" t="s">
        <v>436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437</v>
      </c>
      <c r="BR109" s="949"/>
      <c r="BS109" s="949"/>
      <c r="BT109" s="949"/>
      <c r="BU109" s="950"/>
      <c r="BV109" s="951" t="s">
        <v>311</v>
      </c>
      <c r="BW109" s="949"/>
      <c r="BX109" s="949"/>
      <c r="BY109" s="949"/>
      <c r="BZ109" s="950"/>
      <c r="CA109" s="951" t="s">
        <v>310</v>
      </c>
      <c r="CB109" s="949"/>
      <c r="CC109" s="949"/>
      <c r="CD109" s="949"/>
      <c r="CE109" s="950"/>
      <c r="CF109" s="987" t="s">
        <v>438</v>
      </c>
      <c r="CG109" s="987"/>
      <c r="CH109" s="987"/>
      <c r="CI109" s="987"/>
      <c r="CJ109" s="987"/>
      <c r="CK109" s="951" t="s">
        <v>439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437</v>
      </c>
      <c r="DH109" s="949"/>
      <c r="DI109" s="949"/>
      <c r="DJ109" s="949"/>
      <c r="DK109" s="950"/>
      <c r="DL109" s="951" t="s">
        <v>311</v>
      </c>
      <c r="DM109" s="949"/>
      <c r="DN109" s="949"/>
      <c r="DO109" s="949"/>
      <c r="DP109" s="950"/>
      <c r="DQ109" s="951" t="s">
        <v>310</v>
      </c>
      <c r="DR109" s="949"/>
      <c r="DS109" s="949"/>
      <c r="DT109" s="949"/>
      <c r="DU109" s="950"/>
      <c r="DV109" s="951" t="s">
        <v>438</v>
      </c>
      <c r="DW109" s="949"/>
      <c r="DX109" s="949"/>
      <c r="DY109" s="949"/>
      <c r="DZ109" s="980"/>
    </row>
    <row r="110" spans="1:131" s="247" customFormat="1" ht="26.25" customHeight="1" x14ac:dyDescent="0.2">
      <c r="A110" s="851" t="s">
        <v>440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1530327</v>
      </c>
      <c r="AB110" s="942"/>
      <c r="AC110" s="942"/>
      <c r="AD110" s="942"/>
      <c r="AE110" s="943"/>
      <c r="AF110" s="944">
        <v>1644777</v>
      </c>
      <c r="AG110" s="942"/>
      <c r="AH110" s="942"/>
      <c r="AI110" s="942"/>
      <c r="AJ110" s="943"/>
      <c r="AK110" s="944">
        <v>1701953</v>
      </c>
      <c r="AL110" s="942"/>
      <c r="AM110" s="942"/>
      <c r="AN110" s="942"/>
      <c r="AO110" s="943"/>
      <c r="AP110" s="945">
        <v>30.7</v>
      </c>
      <c r="AQ110" s="946"/>
      <c r="AR110" s="946"/>
      <c r="AS110" s="946"/>
      <c r="AT110" s="947"/>
      <c r="AU110" s="981" t="s">
        <v>72</v>
      </c>
      <c r="AV110" s="982"/>
      <c r="AW110" s="982"/>
      <c r="AX110" s="982"/>
      <c r="AY110" s="982"/>
      <c r="AZ110" s="907" t="s">
        <v>441</v>
      </c>
      <c r="BA110" s="852"/>
      <c r="BB110" s="852"/>
      <c r="BC110" s="852"/>
      <c r="BD110" s="852"/>
      <c r="BE110" s="852"/>
      <c r="BF110" s="852"/>
      <c r="BG110" s="852"/>
      <c r="BH110" s="852"/>
      <c r="BI110" s="852"/>
      <c r="BJ110" s="852"/>
      <c r="BK110" s="852"/>
      <c r="BL110" s="852"/>
      <c r="BM110" s="852"/>
      <c r="BN110" s="852"/>
      <c r="BO110" s="852"/>
      <c r="BP110" s="853"/>
      <c r="BQ110" s="908">
        <v>14655808</v>
      </c>
      <c r="BR110" s="889"/>
      <c r="BS110" s="889"/>
      <c r="BT110" s="889"/>
      <c r="BU110" s="889"/>
      <c r="BV110" s="889">
        <v>15457944</v>
      </c>
      <c r="BW110" s="889"/>
      <c r="BX110" s="889"/>
      <c r="BY110" s="889"/>
      <c r="BZ110" s="889"/>
      <c r="CA110" s="889">
        <v>16301633</v>
      </c>
      <c r="CB110" s="889"/>
      <c r="CC110" s="889"/>
      <c r="CD110" s="889"/>
      <c r="CE110" s="889"/>
      <c r="CF110" s="913">
        <v>293.89999999999998</v>
      </c>
      <c r="CG110" s="914"/>
      <c r="CH110" s="914"/>
      <c r="CI110" s="914"/>
      <c r="CJ110" s="914"/>
      <c r="CK110" s="977" t="s">
        <v>442</v>
      </c>
      <c r="CL110" s="863"/>
      <c r="CM110" s="938" t="s">
        <v>443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444</v>
      </c>
      <c r="DH110" s="889"/>
      <c r="DI110" s="889"/>
      <c r="DJ110" s="889"/>
      <c r="DK110" s="889"/>
      <c r="DL110" s="889" t="s">
        <v>444</v>
      </c>
      <c r="DM110" s="889"/>
      <c r="DN110" s="889"/>
      <c r="DO110" s="889"/>
      <c r="DP110" s="889"/>
      <c r="DQ110" s="889" t="s">
        <v>395</v>
      </c>
      <c r="DR110" s="889"/>
      <c r="DS110" s="889"/>
      <c r="DT110" s="889"/>
      <c r="DU110" s="889"/>
      <c r="DV110" s="890" t="s">
        <v>395</v>
      </c>
      <c r="DW110" s="890"/>
      <c r="DX110" s="890"/>
      <c r="DY110" s="890"/>
      <c r="DZ110" s="891"/>
    </row>
    <row r="111" spans="1:131" s="247" customFormat="1" ht="26.25" customHeight="1" x14ac:dyDescent="0.2">
      <c r="A111" s="818" t="s">
        <v>445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444</v>
      </c>
      <c r="AB111" s="970"/>
      <c r="AC111" s="970"/>
      <c r="AD111" s="970"/>
      <c r="AE111" s="971"/>
      <c r="AF111" s="972" t="s">
        <v>446</v>
      </c>
      <c r="AG111" s="970"/>
      <c r="AH111" s="970"/>
      <c r="AI111" s="970"/>
      <c r="AJ111" s="971"/>
      <c r="AK111" s="972" t="s">
        <v>419</v>
      </c>
      <c r="AL111" s="970"/>
      <c r="AM111" s="970"/>
      <c r="AN111" s="970"/>
      <c r="AO111" s="971"/>
      <c r="AP111" s="973" t="s">
        <v>446</v>
      </c>
      <c r="AQ111" s="974"/>
      <c r="AR111" s="974"/>
      <c r="AS111" s="974"/>
      <c r="AT111" s="975"/>
      <c r="AU111" s="983"/>
      <c r="AV111" s="984"/>
      <c r="AW111" s="984"/>
      <c r="AX111" s="984"/>
      <c r="AY111" s="984"/>
      <c r="AZ111" s="859" t="s">
        <v>447</v>
      </c>
      <c r="BA111" s="794"/>
      <c r="BB111" s="794"/>
      <c r="BC111" s="794"/>
      <c r="BD111" s="794"/>
      <c r="BE111" s="794"/>
      <c r="BF111" s="794"/>
      <c r="BG111" s="794"/>
      <c r="BH111" s="794"/>
      <c r="BI111" s="794"/>
      <c r="BJ111" s="794"/>
      <c r="BK111" s="794"/>
      <c r="BL111" s="794"/>
      <c r="BM111" s="794"/>
      <c r="BN111" s="794"/>
      <c r="BO111" s="794"/>
      <c r="BP111" s="795"/>
      <c r="BQ111" s="860">
        <v>40519</v>
      </c>
      <c r="BR111" s="861"/>
      <c r="BS111" s="861"/>
      <c r="BT111" s="861"/>
      <c r="BU111" s="861"/>
      <c r="BV111" s="861">
        <v>28680</v>
      </c>
      <c r="BW111" s="861"/>
      <c r="BX111" s="861"/>
      <c r="BY111" s="861"/>
      <c r="BZ111" s="861"/>
      <c r="CA111" s="861">
        <v>16854</v>
      </c>
      <c r="CB111" s="861"/>
      <c r="CC111" s="861"/>
      <c r="CD111" s="861"/>
      <c r="CE111" s="861"/>
      <c r="CF111" s="922">
        <v>0.3</v>
      </c>
      <c r="CG111" s="923"/>
      <c r="CH111" s="923"/>
      <c r="CI111" s="923"/>
      <c r="CJ111" s="923"/>
      <c r="CK111" s="978"/>
      <c r="CL111" s="865"/>
      <c r="CM111" s="868" t="s">
        <v>448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444</v>
      </c>
      <c r="DH111" s="861"/>
      <c r="DI111" s="861"/>
      <c r="DJ111" s="861"/>
      <c r="DK111" s="861"/>
      <c r="DL111" s="861" t="s">
        <v>419</v>
      </c>
      <c r="DM111" s="861"/>
      <c r="DN111" s="861"/>
      <c r="DO111" s="861"/>
      <c r="DP111" s="861"/>
      <c r="DQ111" s="861" t="s">
        <v>444</v>
      </c>
      <c r="DR111" s="861"/>
      <c r="DS111" s="861"/>
      <c r="DT111" s="861"/>
      <c r="DU111" s="861"/>
      <c r="DV111" s="838" t="s">
        <v>449</v>
      </c>
      <c r="DW111" s="838"/>
      <c r="DX111" s="838"/>
      <c r="DY111" s="838"/>
      <c r="DZ111" s="839"/>
    </row>
    <row r="112" spans="1:131" s="247" customFormat="1" ht="26.25" customHeight="1" x14ac:dyDescent="0.2">
      <c r="A112" s="963" t="s">
        <v>450</v>
      </c>
      <c r="B112" s="964"/>
      <c r="C112" s="794" t="s">
        <v>451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444</v>
      </c>
      <c r="AB112" s="824"/>
      <c r="AC112" s="824"/>
      <c r="AD112" s="824"/>
      <c r="AE112" s="825"/>
      <c r="AF112" s="826" t="s">
        <v>452</v>
      </c>
      <c r="AG112" s="824"/>
      <c r="AH112" s="824"/>
      <c r="AI112" s="824"/>
      <c r="AJ112" s="825"/>
      <c r="AK112" s="826" t="s">
        <v>395</v>
      </c>
      <c r="AL112" s="824"/>
      <c r="AM112" s="824"/>
      <c r="AN112" s="824"/>
      <c r="AO112" s="825"/>
      <c r="AP112" s="871" t="s">
        <v>444</v>
      </c>
      <c r="AQ112" s="872"/>
      <c r="AR112" s="872"/>
      <c r="AS112" s="872"/>
      <c r="AT112" s="873"/>
      <c r="AU112" s="983"/>
      <c r="AV112" s="984"/>
      <c r="AW112" s="984"/>
      <c r="AX112" s="984"/>
      <c r="AY112" s="984"/>
      <c r="AZ112" s="859" t="s">
        <v>453</v>
      </c>
      <c r="BA112" s="794"/>
      <c r="BB112" s="794"/>
      <c r="BC112" s="794"/>
      <c r="BD112" s="794"/>
      <c r="BE112" s="794"/>
      <c r="BF112" s="794"/>
      <c r="BG112" s="794"/>
      <c r="BH112" s="794"/>
      <c r="BI112" s="794"/>
      <c r="BJ112" s="794"/>
      <c r="BK112" s="794"/>
      <c r="BL112" s="794"/>
      <c r="BM112" s="794"/>
      <c r="BN112" s="794"/>
      <c r="BO112" s="794"/>
      <c r="BP112" s="795"/>
      <c r="BQ112" s="860">
        <v>7496800</v>
      </c>
      <c r="BR112" s="861"/>
      <c r="BS112" s="861"/>
      <c r="BT112" s="861"/>
      <c r="BU112" s="861"/>
      <c r="BV112" s="861">
        <v>6964555</v>
      </c>
      <c r="BW112" s="861"/>
      <c r="BX112" s="861"/>
      <c r="BY112" s="861"/>
      <c r="BZ112" s="861"/>
      <c r="CA112" s="861">
        <v>6187219</v>
      </c>
      <c r="CB112" s="861"/>
      <c r="CC112" s="861"/>
      <c r="CD112" s="861"/>
      <c r="CE112" s="861"/>
      <c r="CF112" s="922">
        <v>111.6</v>
      </c>
      <c r="CG112" s="923"/>
      <c r="CH112" s="923"/>
      <c r="CI112" s="923"/>
      <c r="CJ112" s="923"/>
      <c r="CK112" s="978"/>
      <c r="CL112" s="865"/>
      <c r="CM112" s="868" t="s">
        <v>454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419</v>
      </c>
      <c r="DH112" s="861"/>
      <c r="DI112" s="861"/>
      <c r="DJ112" s="861"/>
      <c r="DK112" s="861"/>
      <c r="DL112" s="861" t="s">
        <v>444</v>
      </c>
      <c r="DM112" s="861"/>
      <c r="DN112" s="861"/>
      <c r="DO112" s="861"/>
      <c r="DP112" s="861"/>
      <c r="DQ112" s="861" t="s">
        <v>395</v>
      </c>
      <c r="DR112" s="861"/>
      <c r="DS112" s="861"/>
      <c r="DT112" s="861"/>
      <c r="DU112" s="861"/>
      <c r="DV112" s="838" t="s">
        <v>452</v>
      </c>
      <c r="DW112" s="838"/>
      <c r="DX112" s="838"/>
      <c r="DY112" s="838"/>
      <c r="DZ112" s="839"/>
    </row>
    <row r="113" spans="1:130" s="247" customFormat="1" ht="26.25" customHeight="1" x14ac:dyDescent="0.2">
      <c r="A113" s="965"/>
      <c r="B113" s="966"/>
      <c r="C113" s="794" t="s">
        <v>455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732780</v>
      </c>
      <c r="AB113" s="970"/>
      <c r="AC113" s="970"/>
      <c r="AD113" s="970"/>
      <c r="AE113" s="971"/>
      <c r="AF113" s="972">
        <v>703119</v>
      </c>
      <c r="AG113" s="970"/>
      <c r="AH113" s="970"/>
      <c r="AI113" s="970"/>
      <c r="AJ113" s="971"/>
      <c r="AK113" s="972">
        <v>642915</v>
      </c>
      <c r="AL113" s="970"/>
      <c r="AM113" s="970"/>
      <c r="AN113" s="970"/>
      <c r="AO113" s="971"/>
      <c r="AP113" s="973">
        <v>11.6</v>
      </c>
      <c r="AQ113" s="974"/>
      <c r="AR113" s="974"/>
      <c r="AS113" s="974"/>
      <c r="AT113" s="975"/>
      <c r="AU113" s="983"/>
      <c r="AV113" s="984"/>
      <c r="AW113" s="984"/>
      <c r="AX113" s="984"/>
      <c r="AY113" s="984"/>
      <c r="AZ113" s="859" t="s">
        <v>456</v>
      </c>
      <c r="BA113" s="794"/>
      <c r="BB113" s="794"/>
      <c r="BC113" s="794"/>
      <c r="BD113" s="794"/>
      <c r="BE113" s="794"/>
      <c r="BF113" s="794"/>
      <c r="BG113" s="794"/>
      <c r="BH113" s="794"/>
      <c r="BI113" s="794"/>
      <c r="BJ113" s="794"/>
      <c r="BK113" s="794"/>
      <c r="BL113" s="794"/>
      <c r="BM113" s="794"/>
      <c r="BN113" s="794"/>
      <c r="BO113" s="794"/>
      <c r="BP113" s="795"/>
      <c r="BQ113" s="860">
        <v>30442</v>
      </c>
      <c r="BR113" s="861"/>
      <c r="BS113" s="861"/>
      <c r="BT113" s="861"/>
      <c r="BU113" s="861"/>
      <c r="BV113" s="861">
        <v>25071</v>
      </c>
      <c r="BW113" s="861"/>
      <c r="BX113" s="861"/>
      <c r="BY113" s="861"/>
      <c r="BZ113" s="861"/>
      <c r="CA113" s="861">
        <v>19377</v>
      </c>
      <c r="CB113" s="861"/>
      <c r="CC113" s="861"/>
      <c r="CD113" s="861"/>
      <c r="CE113" s="861"/>
      <c r="CF113" s="922">
        <v>0.3</v>
      </c>
      <c r="CG113" s="923"/>
      <c r="CH113" s="923"/>
      <c r="CI113" s="923"/>
      <c r="CJ113" s="923"/>
      <c r="CK113" s="978"/>
      <c r="CL113" s="865"/>
      <c r="CM113" s="868" t="s">
        <v>457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444</v>
      </c>
      <c r="DH113" s="824"/>
      <c r="DI113" s="824"/>
      <c r="DJ113" s="824"/>
      <c r="DK113" s="825"/>
      <c r="DL113" s="826" t="s">
        <v>452</v>
      </c>
      <c r="DM113" s="824"/>
      <c r="DN113" s="824"/>
      <c r="DO113" s="824"/>
      <c r="DP113" s="825"/>
      <c r="DQ113" s="826" t="s">
        <v>444</v>
      </c>
      <c r="DR113" s="824"/>
      <c r="DS113" s="824"/>
      <c r="DT113" s="824"/>
      <c r="DU113" s="825"/>
      <c r="DV113" s="871" t="s">
        <v>444</v>
      </c>
      <c r="DW113" s="872"/>
      <c r="DX113" s="872"/>
      <c r="DY113" s="872"/>
      <c r="DZ113" s="873"/>
    </row>
    <row r="114" spans="1:130" s="247" customFormat="1" ht="26.25" customHeight="1" x14ac:dyDescent="0.2">
      <c r="A114" s="965"/>
      <c r="B114" s="966"/>
      <c r="C114" s="794" t="s">
        <v>458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10577</v>
      </c>
      <c r="AB114" s="824"/>
      <c r="AC114" s="824"/>
      <c r="AD114" s="824"/>
      <c r="AE114" s="825"/>
      <c r="AF114" s="826">
        <v>11165</v>
      </c>
      <c r="AG114" s="824"/>
      <c r="AH114" s="824"/>
      <c r="AI114" s="824"/>
      <c r="AJ114" s="825"/>
      <c r="AK114" s="826">
        <v>7216</v>
      </c>
      <c r="AL114" s="824"/>
      <c r="AM114" s="824"/>
      <c r="AN114" s="824"/>
      <c r="AO114" s="825"/>
      <c r="AP114" s="871">
        <v>0.1</v>
      </c>
      <c r="AQ114" s="872"/>
      <c r="AR114" s="872"/>
      <c r="AS114" s="872"/>
      <c r="AT114" s="873"/>
      <c r="AU114" s="983"/>
      <c r="AV114" s="984"/>
      <c r="AW114" s="984"/>
      <c r="AX114" s="984"/>
      <c r="AY114" s="984"/>
      <c r="AZ114" s="859" t="s">
        <v>459</v>
      </c>
      <c r="BA114" s="794"/>
      <c r="BB114" s="794"/>
      <c r="BC114" s="794"/>
      <c r="BD114" s="794"/>
      <c r="BE114" s="794"/>
      <c r="BF114" s="794"/>
      <c r="BG114" s="794"/>
      <c r="BH114" s="794"/>
      <c r="BI114" s="794"/>
      <c r="BJ114" s="794"/>
      <c r="BK114" s="794"/>
      <c r="BL114" s="794"/>
      <c r="BM114" s="794"/>
      <c r="BN114" s="794"/>
      <c r="BO114" s="794"/>
      <c r="BP114" s="795"/>
      <c r="BQ114" s="860">
        <v>1853360</v>
      </c>
      <c r="BR114" s="861"/>
      <c r="BS114" s="861"/>
      <c r="BT114" s="861"/>
      <c r="BU114" s="861"/>
      <c r="BV114" s="861">
        <v>1770233</v>
      </c>
      <c r="BW114" s="861"/>
      <c r="BX114" s="861"/>
      <c r="BY114" s="861"/>
      <c r="BZ114" s="861"/>
      <c r="CA114" s="861">
        <v>1754327</v>
      </c>
      <c r="CB114" s="861"/>
      <c r="CC114" s="861"/>
      <c r="CD114" s="861"/>
      <c r="CE114" s="861"/>
      <c r="CF114" s="922">
        <v>31.6</v>
      </c>
      <c r="CG114" s="923"/>
      <c r="CH114" s="923"/>
      <c r="CI114" s="923"/>
      <c r="CJ114" s="923"/>
      <c r="CK114" s="978"/>
      <c r="CL114" s="865"/>
      <c r="CM114" s="868" t="s">
        <v>460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452</v>
      </c>
      <c r="DH114" s="824"/>
      <c r="DI114" s="824"/>
      <c r="DJ114" s="824"/>
      <c r="DK114" s="825"/>
      <c r="DL114" s="826" t="s">
        <v>444</v>
      </c>
      <c r="DM114" s="824"/>
      <c r="DN114" s="824"/>
      <c r="DO114" s="824"/>
      <c r="DP114" s="825"/>
      <c r="DQ114" s="826" t="s">
        <v>446</v>
      </c>
      <c r="DR114" s="824"/>
      <c r="DS114" s="824"/>
      <c r="DT114" s="824"/>
      <c r="DU114" s="825"/>
      <c r="DV114" s="871" t="s">
        <v>452</v>
      </c>
      <c r="DW114" s="872"/>
      <c r="DX114" s="872"/>
      <c r="DY114" s="872"/>
      <c r="DZ114" s="873"/>
    </row>
    <row r="115" spans="1:130" s="247" customFormat="1" ht="26.25" customHeight="1" x14ac:dyDescent="0.2">
      <c r="A115" s="965"/>
      <c r="B115" s="966"/>
      <c r="C115" s="794" t="s">
        <v>461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15268</v>
      </c>
      <c r="AB115" s="970"/>
      <c r="AC115" s="970"/>
      <c r="AD115" s="970"/>
      <c r="AE115" s="971"/>
      <c r="AF115" s="972">
        <v>11840</v>
      </c>
      <c r="AG115" s="970"/>
      <c r="AH115" s="970"/>
      <c r="AI115" s="970"/>
      <c r="AJ115" s="971"/>
      <c r="AK115" s="972">
        <v>11826</v>
      </c>
      <c r="AL115" s="970"/>
      <c r="AM115" s="970"/>
      <c r="AN115" s="970"/>
      <c r="AO115" s="971"/>
      <c r="AP115" s="973">
        <v>0.2</v>
      </c>
      <c r="AQ115" s="974"/>
      <c r="AR115" s="974"/>
      <c r="AS115" s="974"/>
      <c r="AT115" s="975"/>
      <c r="AU115" s="983"/>
      <c r="AV115" s="984"/>
      <c r="AW115" s="984"/>
      <c r="AX115" s="984"/>
      <c r="AY115" s="984"/>
      <c r="AZ115" s="859" t="s">
        <v>462</v>
      </c>
      <c r="BA115" s="794"/>
      <c r="BB115" s="794"/>
      <c r="BC115" s="794"/>
      <c r="BD115" s="794"/>
      <c r="BE115" s="794"/>
      <c r="BF115" s="794"/>
      <c r="BG115" s="794"/>
      <c r="BH115" s="794"/>
      <c r="BI115" s="794"/>
      <c r="BJ115" s="794"/>
      <c r="BK115" s="794"/>
      <c r="BL115" s="794"/>
      <c r="BM115" s="794"/>
      <c r="BN115" s="794"/>
      <c r="BO115" s="794"/>
      <c r="BP115" s="795"/>
      <c r="BQ115" s="860">
        <v>87718</v>
      </c>
      <c r="BR115" s="861"/>
      <c r="BS115" s="861"/>
      <c r="BT115" s="861"/>
      <c r="BU115" s="861"/>
      <c r="BV115" s="861">
        <v>76827</v>
      </c>
      <c r="BW115" s="861"/>
      <c r="BX115" s="861"/>
      <c r="BY115" s="861"/>
      <c r="BZ115" s="861"/>
      <c r="CA115" s="861">
        <v>78116</v>
      </c>
      <c r="CB115" s="861"/>
      <c r="CC115" s="861"/>
      <c r="CD115" s="861"/>
      <c r="CE115" s="861"/>
      <c r="CF115" s="922">
        <v>1.4</v>
      </c>
      <c r="CG115" s="923"/>
      <c r="CH115" s="923"/>
      <c r="CI115" s="923"/>
      <c r="CJ115" s="923"/>
      <c r="CK115" s="978"/>
      <c r="CL115" s="865"/>
      <c r="CM115" s="859" t="s">
        <v>463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449</v>
      </c>
      <c r="DH115" s="824"/>
      <c r="DI115" s="824"/>
      <c r="DJ115" s="824"/>
      <c r="DK115" s="825"/>
      <c r="DL115" s="826" t="s">
        <v>444</v>
      </c>
      <c r="DM115" s="824"/>
      <c r="DN115" s="824"/>
      <c r="DO115" s="824"/>
      <c r="DP115" s="825"/>
      <c r="DQ115" s="826" t="s">
        <v>444</v>
      </c>
      <c r="DR115" s="824"/>
      <c r="DS115" s="824"/>
      <c r="DT115" s="824"/>
      <c r="DU115" s="825"/>
      <c r="DV115" s="871" t="s">
        <v>449</v>
      </c>
      <c r="DW115" s="872"/>
      <c r="DX115" s="872"/>
      <c r="DY115" s="872"/>
      <c r="DZ115" s="873"/>
    </row>
    <row r="116" spans="1:130" s="247" customFormat="1" ht="26.25" customHeight="1" x14ac:dyDescent="0.2">
      <c r="A116" s="967"/>
      <c r="B116" s="968"/>
      <c r="C116" s="927" t="s">
        <v>464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444</v>
      </c>
      <c r="AB116" s="824"/>
      <c r="AC116" s="824"/>
      <c r="AD116" s="824"/>
      <c r="AE116" s="825"/>
      <c r="AF116" s="826">
        <v>2</v>
      </c>
      <c r="AG116" s="824"/>
      <c r="AH116" s="824"/>
      <c r="AI116" s="824"/>
      <c r="AJ116" s="825"/>
      <c r="AK116" s="826">
        <v>1</v>
      </c>
      <c r="AL116" s="824"/>
      <c r="AM116" s="824"/>
      <c r="AN116" s="824"/>
      <c r="AO116" s="825"/>
      <c r="AP116" s="871">
        <v>0</v>
      </c>
      <c r="AQ116" s="872"/>
      <c r="AR116" s="872"/>
      <c r="AS116" s="872"/>
      <c r="AT116" s="873"/>
      <c r="AU116" s="983"/>
      <c r="AV116" s="984"/>
      <c r="AW116" s="984"/>
      <c r="AX116" s="984"/>
      <c r="AY116" s="984"/>
      <c r="AZ116" s="910" t="s">
        <v>465</v>
      </c>
      <c r="BA116" s="911"/>
      <c r="BB116" s="911"/>
      <c r="BC116" s="911"/>
      <c r="BD116" s="911"/>
      <c r="BE116" s="911"/>
      <c r="BF116" s="911"/>
      <c r="BG116" s="911"/>
      <c r="BH116" s="911"/>
      <c r="BI116" s="911"/>
      <c r="BJ116" s="911"/>
      <c r="BK116" s="911"/>
      <c r="BL116" s="911"/>
      <c r="BM116" s="911"/>
      <c r="BN116" s="911"/>
      <c r="BO116" s="911"/>
      <c r="BP116" s="912"/>
      <c r="BQ116" s="860" t="s">
        <v>444</v>
      </c>
      <c r="BR116" s="861"/>
      <c r="BS116" s="861"/>
      <c r="BT116" s="861"/>
      <c r="BU116" s="861"/>
      <c r="BV116" s="861" t="s">
        <v>444</v>
      </c>
      <c r="BW116" s="861"/>
      <c r="BX116" s="861"/>
      <c r="BY116" s="861"/>
      <c r="BZ116" s="861"/>
      <c r="CA116" s="861" t="s">
        <v>444</v>
      </c>
      <c r="CB116" s="861"/>
      <c r="CC116" s="861"/>
      <c r="CD116" s="861"/>
      <c r="CE116" s="861"/>
      <c r="CF116" s="922" t="s">
        <v>466</v>
      </c>
      <c r="CG116" s="923"/>
      <c r="CH116" s="923"/>
      <c r="CI116" s="923"/>
      <c r="CJ116" s="923"/>
      <c r="CK116" s="978"/>
      <c r="CL116" s="865"/>
      <c r="CM116" s="868" t="s">
        <v>467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12706</v>
      </c>
      <c r="DH116" s="824"/>
      <c r="DI116" s="824"/>
      <c r="DJ116" s="824"/>
      <c r="DK116" s="825"/>
      <c r="DL116" s="826">
        <v>10138</v>
      </c>
      <c r="DM116" s="824"/>
      <c r="DN116" s="824"/>
      <c r="DO116" s="824"/>
      <c r="DP116" s="825"/>
      <c r="DQ116" s="826">
        <v>7583</v>
      </c>
      <c r="DR116" s="824"/>
      <c r="DS116" s="824"/>
      <c r="DT116" s="824"/>
      <c r="DU116" s="825"/>
      <c r="DV116" s="871">
        <v>0.1</v>
      </c>
      <c r="DW116" s="872"/>
      <c r="DX116" s="872"/>
      <c r="DY116" s="872"/>
      <c r="DZ116" s="873"/>
    </row>
    <row r="117" spans="1:130" s="247" customFormat="1" ht="26.25" customHeight="1" x14ac:dyDescent="0.2">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468</v>
      </c>
      <c r="Z117" s="950"/>
      <c r="AA117" s="955">
        <v>2288952</v>
      </c>
      <c r="AB117" s="956"/>
      <c r="AC117" s="956"/>
      <c r="AD117" s="956"/>
      <c r="AE117" s="957"/>
      <c r="AF117" s="958">
        <v>2370903</v>
      </c>
      <c r="AG117" s="956"/>
      <c r="AH117" s="956"/>
      <c r="AI117" s="956"/>
      <c r="AJ117" s="957"/>
      <c r="AK117" s="958">
        <v>2363911</v>
      </c>
      <c r="AL117" s="956"/>
      <c r="AM117" s="956"/>
      <c r="AN117" s="956"/>
      <c r="AO117" s="957"/>
      <c r="AP117" s="959"/>
      <c r="AQ117" s="960"/>
      <c r="AR117" s="960"/>
      <c r="AS117" s="960"/>
      <c r="AT117" s="961"/>
      <c r="AU117" s="983"/>
      <c r="AV117" s="984"/>
      <c r="AW117" s="984"/>
      <c r="AX117" s="984"/>
      <c r="AY117" s="984"/>
      <c r="AZ117" s="910" t="s">
        <v>469</v>
      </c>
      <c r="BA117" s="911"/>
      <c r="BB117" s="911"/>
      <c r="BC117" s="911"/>
      <c r="BD117" s="911"/>
      <c r="BE117" s="911"/>
      <c r="BF117" s="911"/>
      <c r="BG117" s="911"/>
      <c r="BH117" s="911"/>
      <c r="BI117" s="911"/>
      <c r="BJ117" s="911"/>
      <c r="BK117" s="911"/>
      <c r="BL117" s="911"/>
      <c r="BM117" s="911"/>
      <c r="BN117" s="911"/>
      <c r="BO117" s="911"/>
      <c r="BP117" s="912"/>
      <c r="BQ117" s="860" t="s">
        <v>395</v>
      </c>
      <c r="BR117" s="861"/>
      <c r="BS117" s="861"/>
      <c r="BT117" s="861"/>
      <c r="BU117" s="861"/>
      <c r="BV117" s="861" t="s">
        <v>419</v>
      </c>
      <c r="BW117" s="861"/>
      <c r="BX117" s="861"/>
      <c r="BY117" s="861"/>
      <c r="BZ117" s="861"/>
      <c r="CA117" s="861" t="s">
        <v>395</v>
      </c>
      <c r="CB117" s="861"/>
      <c r="CC117" s="861"/>
      <c r="CD117" s="861"/>
      <c r="CE117" s="861"/>
      <c r="CF117" s="922" t="s">
        <v>419</v>
      </c>
      <c r="CG117" s="923"/>
      <c r="CH117" s="923"/>
      <c r="CI117" s="923"/>
      <c r="CJ117" s="923"/>
      <c r="CK117" s="978"/>
      <c r="CL117" s="865"/>
      <c r="CM117" s="868" t="s">
        <v>470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419</v>
      </c>
      <c r="DH117" s="824"/>
      <c r="DI117" s="824"/>
      <c r="DJ117" s="824"/>
      <c r="DK117" s="825"/>
      <c r="DL117" s="826" t="s">
        <v>419</v>
      </c>
      <c r="DM117" s="824"/>
      <c r="DN117" s="824"/>
      <c r="DO117" s="824"/>
      <c r="DP117" s="825"/>
      <c r="DQ117" s="826" t="s">
        <v>452</v>
      </c>
      <c r="DR117" s="824"/>
      <c r="DS117" s="824"/>
      <c r="DT117" s="824"/>
      <c r="DU117" s="825"/>
      <c r="DV117" s="871" t="s">
        <v>419</v>
      </c>
      <c r="DW117" s="872"/>
      <c r="DX117" s="872"/>
      <c r="DY117" s="872"/>
      <c r="DZ117" s="873"/>
    </row>
    <row r="118" spans="1:130" s="247" customFormat="1" ht="26.25" customHeight="1" x14ac:dyDescent="0.2">
      <c r="A118" s="948" t="s">
        <v>439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437</v>
      </c>
      <c r="AB118" s="949"/>
      <c r="AC118" s="949"/>
      <c r="AD118" s="949"/>
      <c r="AE118" s="950"/>
      <c r="AF118" s="951" t="s">
        <v>311</v>
      </c>
      <c r="AG118" s="949"/>
      <c r="AH118" s="949"/>
      <c r="AI118" s="949"/>
      <c r="AJ118" s="950"/>
      <c r="AK118" s="951" t="s">
        <v>310</v>
      </c>
      <c r="AL118" s="949"/>
      <c r="AM118" s="949"/>
      <c r="AN118" s="949"/>
      <c r="AO118" s="950"/>
      <c r="AP118" s="952" t="s">
        <v>438</v>
      </c>
      <c r="AQ118" s="953"/>
      <c r="AR118" s="953"/>
      <c r="AS118" s="953"/>
      <c r="AT118" s="954"/>
      <c r="AU118" s="983"/>
      <c r="AV118" s="984"/>
      <c r="AW118" s="984"/>
      <c r="AX118" s="984"/>
      <c r="AY118" s="984"/>
      <c r="AZ118" s="926" t="s">
        <v>471</v>
      </c>
      <c r="BA118" s="927"/>
      <c r="BB118" s="927"/>
      <c r="BC118" s="927"/>
      <c r="BD118" s="927"/>
      <c r="BE118" s="927"/>
      <c r="BF118" s="927"/>
      <c r="BG118" s="927"/>
      <c r="BH118" s="927"/>
      <c r="BI118" s="927"/>
      <c r="BJ118" s="927"/>
      <c r="BK118" s="927"/>
      <c r="BL118" s="927"/>
      <c r="BM118" s="927"/>
      <c r="BN118" s="927"/>
      <c r="BO118" s="927"/>
      <c r="BP118" s="928"/>
      <c r="BQ118" s="929" t="s">
        <v>419</v>
      </c>
      <c r="BR118" s="892"/>
      <c r="BS118" s="892"/>
      <c r="BT118" s="892"/>
      <c r="BU118" s="892"/>
      <c r="BV118" s="892" t="s">
        <v>419</v>
      </c>
      <c r="BW118" s="892"/>
      <c r="BX118" s="892"/>
      <c r="BY118" s="892"/>
      <c r="BZ118" s="892"/>
      <c r="CA118" s="892" t="s">
        <v>395</v>
      </c>
      <c r="CB118" s="892"/>
      <c r="CC118" s="892"/>
      <c r="CD118" s="892"/>
      <c r="CE118" s="892"/>
      <c r="CF118" s="922" t="s">
        <v>444</v>
      </c>
      <c r="CG118" s="923"/>
      <c r="CH118" s="923"/>
      <c r="CI118" s="923"/>
      <c r="CJ118" s="923"/>
      <c r="CK118" s="978"/>
      <c r="CL118" s="865"/>
      <c r="CM118" s="868" t="s">
        <v>472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419</v>
      </c>
      <c r="DH118" s="824"/>
      <c r="DI118" s="824"/>
      <c r="DJ118" s="824"/>
      <c r="DK118" s="825"/>
      <c r="DL118" s="826" t="s">
        <v>419</v>
      </c>
      <c r="DM118" s="824"/>
      <c r="DN118" s="824"/>
      <c r="DO118" s="824"/>
      <c r="DP118" s="825"/>
      <c r="DQ118" s="826" t="s">
        <v>419</v>
      </c>
      <c r="DR118" s="824"/>
      <c r="DS118" s="824"/>
      <c r="DT118" s="824"/>
      <c r="DU118" s="825"/>
      <c r="DV118" s="871" t="s">
        <v>419</v>
      </c>
      <c r="DW118" s="872"/>
      <c r="DX118" s="872"/>
      <c r="DY118" s="872"/>
      <c r="DZ118" s="873"/>
    </row>
    <row r="119" spans="1:130" s="247" customFormat="1" ht="26.25" customHeight="1" x14ac:dyDescent="0.2">
      <c r="A119" s="862" t="s">
        <v>442</v>
      </c>
      <c r="B119" s="863"/>
      <c r="C119" s="938" t="s">
        <v>443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452</v>
      </c>
      <c r="AB119" s="942"/>
      <c r="AC119" s="942"/>
      <c r="AD119" s="942"/>
      <c r="AE119" s="943"/>
      <c r="AF119" s="944" t="s">
        <v>395</v>
      </c>
      <c r="AG119" s="942"/>
      <c r="AH119" s="942"/>
      <c r="AI119" s="942"/>
      <c r="AJ119" s="943"/>
      <c r="AK119" s="944" t="s">
        <v>395</v>
      </c>
      <c r="AL119" s="942"/>
      <c r="AM119" s="942"/>
      <c r="AN119" s="942"/>
      <c r="AO119" s="943"/>
      <c r="AP119" s="945" t="s">
        <v>395</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473</v>
      </c>
      <c r="BP119" s="925"/>
      <c r="BQ119" s="929">
        <v>24164647</v>
      </c>
      <c r="BR119" s="892"/>
      <c r="BS119" s="892"/>
      <c r="BT119" s="892"/>
      <c r="BU119" s="892"/>
      <c r="BV119" s="892">
        <v>24323310</v>
      </c>
      <c r="BW119" s="892"/>
      <c r="BX119" s="892"/>
      <c r="BY119" s="892"/>
      <c r="BZ119" s="892"/>
      <c r="CA119" s="892">
        <v>24357526</v>
      </c>
      <c r="CB119" s="892"/>
      <c r="CC119" s="892"/>
      <c r="CD119" s="892"/>
      <c r="CE119" s="892"/>
      <c r="CF119" s="790"/>
      <c r="CG119" s="791"/>
      <c r="CH119" s="791"/>
      <c r="CI119" s="791"/>
      <c r="CJ119" s="881"/>
      <c r="CK119" s="979"/>
      <c r="CL119" s="867"/>
      <c r="CM119" s="885" t="s">
        <v>474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27813</v>
      </c>
      <c r="DH119" s="807"/>
      <c r="DI119" s="807"/>
      <c r="DJ119" s="807"/>
      <c r="DK119" s="808"/>
      <c r="DL119" s="809">
        <v>18542</v>
      </c>
      <c r="DM119" s="807"/>
      <c r="DN119" s="807"/>
      <c r="DO119" s="807"/>
      <c r="DP119" s="808"/>
      <c r="DQ119" s="809">
        <v>9271</v>
      </c>
      <c r="DR119" s="807"/>
      <c r="DS119" s="807"/>
      <c r="DT119" s="807"/>
      <c r="DU119" s="808"/>
      <c r="DV119" s="895">
        <v>0.2</v>
      </c>
      <c r="DW119" s="896"/>
      <c r="DX119" s="896"/>
      <c r="DY119" s="896"/>
      <c r="DZ119" s="897"/>
    </row>
    <row r="120" spans="1:130" s="247" customFormat="1" ht="26.25" customHeight="1" x14ac:dyDescent="0.2">
      <c r="A120" s="864"/>
      <c r="B120" s="865"/>
      <c r="C120" s="868" t="s">
        <v>448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444</v>
      </c>
      <c r="AB120" s="824"/>
      <c r="AC120" s="824"/>
      <c r="AD120" s="824"/>
      <c r="AE120" s="825"/>
      <c r="AF120" s="826" t="s">
        <v>395</v>
      </c>
      <c r="AG120" s="824"/>
      <c r="AH120" s="824"/>
      <c r="AI120" s="824"/>
      <c r="AJ120" s="825"/>
      <c r="AK120" s="826" t="s">
        <v>444</v>
      </c>
      <c r="AL120" s="824"/>
      <c r="AM120" s="824"/>
      <c r="AN120" s="824"/>
      <c r="AO120" s="825"/>
      <c r="AP120" s="871" t="s">
        <v>444</v>
      </c>
      <c r="AQ120" s="872"/>
      <c r="AR120" s="872"/>
      <c r="AS120" s="872"/>
      <c r="AT120" s="873"/>
      <c r="AU120" s="930" t="s">
        <v>475</v>
      </c>
      <c r="AV120" s="931"/>
      <c r="AW120" s="931"/>
      <c r="AX120" s="931"/>
      <c r="AY120" s="932"/>
      <c r="AZ120" s="907" t="s">
        <v>476</v>
      </c>
      <c r="BA120" s="852"/>
      <c r="BB120" s="852"/>
      <c r="BC120" s="852"/>
      <c r="BD120" s="852"/>
      <c r="BE120" s="852"/>
      <c r="BF120" s="852"/>
      <c r="BG120" s="852"/>
      <c r="BH120" s="852"/>
      <c r="BI120" s="852"/>
      <c r="BJ120" s="852"/>
      <c r="BK120" s="852"/>
      <c r="BL120" s="852"/>
      <c r="BM120" s="852"/>
      <c r="BN120" s="852"/>
      <c r="BO120" s="852"/>
      <c r="BP120" s="853"/>
      <c r="BQ120" s="908">
        <v>4360747</v>
      </c>
      <c r="BR120" s="889"/>
      <c r="BS120" s="889"/>
      <c r="BT120" s="889"/>
      <c r="BU120" s="889"/>
      <c r="BV120" s="889">
        <v>4183213</v>
      </c>
      <c r="BW120" s="889"/>
      <c r="BX120" s="889"/>
      <c r="BY120" s="889"/>
      <c r="BZ120" s="889"/>
      <c r="CA120" s="889">
        <v>4030990</v>
      </c>
      <c r="CB120" s="889"/>
      <c r="CC120" s="889"/>
      <c r="CD120" s="889"/>
      <c r="CE120" s="889"/>
      <c r="CF120" s="913">
        <v>72.7</v>
      </c>
      <c r="CG120" s="914"/>
      <c r="CH120" s="914"/>
      <c r="CI120" s="914"/>
      <c r="CJ120" s="914"/>
      <c r="CK120" s="915" t="s">
        <v>477</v>
      </c>
      <c r="CL120" s="899"/>
      <c r="CM120" s="899"/>
      <c r="CN120" s="899"/>
      <c r="CO120" s="900"/>
      <c r="CP120" s="919" t="s">
        <v>478</v>
      </c>
      <c r="CQ120" s="920"/>
      <c r="CR120" s="920"/>
      <c r="CS120" s="920"/>
      <c r="CT120" s="920"/>
      <c r="CU120" s="920"/>
      <c r="CV120" s="920"/>
      <c r="CW120" s="920"/>
      <c r="CX120" s="920"/>
      <c r="CY120" s="920"/>
      <c r="CZ120" s="920"/>
      <c r="DA120" s="920"/>
      <c r="DB120" s="920"/>
      <c r="DC120" s="920"/>
      <c r="DD120" s="920"/>
      <c r="DE120" s="920"/>
      <c r="DF120" s="921"/>
      <c r="DG120" s="908" t="s">
        <v>444</v>
      </c>
      <c r="DH120" s="889"/>
      <c r="DI120" s="889"/>
      <c r="DJ120" s="889"/>
      <c r="DK120" s="889"/>
      <c r="DL120" s="889" t="s">
        <v>395</v>
      </c>
      <c r="DM120" s="889"/>
      <c r="DN120" s="889"/>
      <c r="DO120" s="889"/>
      <c r="DP120" s="889"/>
      <c r="DQ120" s="889">
        <v>6169898</v>
      </c>
      <c r="DR120" s="889"/>
      <c r="DS120" s="889"/>
      <c r="DT120" s="889"/>
      <c r="DU120" s="889"/>
      <c r="DV120" s="890">
        <v>111.3</v>
      </c>
      <c r="DW120" s="890"/>
      <c r="DX120" s="890"/>
      <c r="DY120" s="890"/>
      <c r="DZ120" s="891"/>
    </row>
    <row r="121" spans="1:130" s="247" customFormat="1" ht="26.25" customHeight="1" x14ac:dyDescent="0.2">
      <c r="A121" s="864"/>
      <c r="B121" s="865"/>
      <c r="C121" s="910" t="s">
        <v>479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444</v>
      </c>
      <c r="AB121" s="824"/>
      <c r="AC121" s="824"/>
      <c r="AD121" s="824"/>
      <c r="AE121" s="825"/>
      <c r="AF121" s="826" t="s">
        <v>444</v>
      </c>
      <c r="AG121" s="824"/>
      <c r="AH121" s="824"/>
      <c r="AI121" s="824"/>
      <c r="AJ121" s="825"/>
      <c r="AK121" s="826" t="s">
        <v>395</v>
      </c>
      <c r="AL121" s="824"/>
      <c r="AM121" s="824"/>
      <c r="AN121" s="824"/>
      <c r="AO121" s="825"/>
      <c r="AP121" s="871" t="s">
        <v>452</v>
      </c>
      <c r="AQ121" s="872"/>
      <c r="AR121" s="872"/>
      <c r="AS121" s="872"/>
      <c r="AT121" s="873"/>
      <c r="AU121" s="933"/>
      <c r="AV121" s="934"/>
      <c r="AW121" s="934"/>
      <c r="AX121" s="934"/>
      <c r="AY121" s="935"/>
      <c r="AZ121" s="859" t="s">
        <v>480</v>
      </c>
      <c r="BA121" s="794"/>
      <c r="BB121" s="794"/>
      <c r="BC121" s="794"/>
      <c r="BD121" s="794"/>
      <c r="BE121" s="794"/>
      <c r="BF121" s="794"/>
      <c r="BG121" s="794"/>
      <c r="BH121" s="794"/>
      <c r="BI121" s="794"/>
      <c r="BJ121" s="794"/>
      <c r="BK121" s="794"/>
      <c r="BL121" s="794"/>
      <c r="BM121" s="794"/>
      <c r="BN121" s="794"/>
      <c r="BO121" s="794"/>
      <c r="BP121" s="795"/>
      <c r="BQ121" s="860">
        <v>842693</v>
      </c>
      <c r="BR121" s="861"/>
      <c r="BS121" s="861"/>
      <c r="BT121" s="861"/>
      <c r="BU121" s="861"/>
      <c r="BV121" s="861">
        <v>759149</v>
      </c>
      <c r="BW121" s="861"/>
      <c r="BX121" s="861"/>
      <c r="BY121" s="861"/>
      <c r="BZ121" s="861"/>
      <c r="CA121" s="861">
        <v>691237</v>
      </c>
      <c r="CB121" s="861"/>
      <c r="CC121" s="861"/>
      <c r="CD121" s="861"/>
      <c r="CE121" s="861"/>
      <c r="CF121" s="922">
        <v>12.5</v>
      </c>
      <c r="CG121" s="923"/>
      <c r="CH121" s="923"/>
      <c r="CI121" s="923"/>
      <c r="CJ121" s="923"/>
      <c r="CK121" s="916"/>
      <c r="CL121" s="902"/>
      <c r="CM121" s="902"/>
      <c r="CN121" s="902"/>
      <c r="CO121" s="903"/>
      <c r="CP121" s="882" t="s">
        <v>481</v>
      </c>
      <c r="CQ121" s="883"/>
      <c r="CR121" s="883"/>
      <c r="CS121" s="883"/>
      <c r="CT121" s="883"/>
      <c r="CU121" s="883"/>
      <c r="CV121" s="883"/>
      <c r="CW121" s="883"/>
      <c r="CX121" s="883"/>
      <c r="CY121" s="883"/>
      <c r="CZ121" s="883"/>
      <c r="DA121" s="883"/>
      <c r="DB121" s="883"/>
      <c r="DC121" s="883"/>
      <c r="DD121" s="883"/>
      <c r="DE121" s="883"/>
      <c r="DF121" s="884"/>
      <c r="DG121" s="860">
        <v>11280</v>
      </c>
      <c r="DH121" s="861"/>
      <c r="DI121" s="861"/>
      <c r="DJ121" s="861"/>
      <c r="DK121" s="861"/>
      <c r="DL121" s="861">
        <v>13860</v>
      </c>
      <c r="DM121" s="861"/>
      <c r="DN121" s="861"/>
      <c r="DO121" s="861"/>
      <c r="DP121" s="861"/>
      <c r="DQ121" s="861">
        <v>17216</v>
      </c>
      <c r="DR121" s="861"/>
      <c r="DS121" s="861"/>
      <c r="DT121" s="861"/>
      <c r="DU121" s="861"/>
      <c r="DV121" s="838">
        <v>0.3</v>
      </c>
      <c r="DW121" s="838"/>
      <c r="DX121" s="838"/>
      <c r="DY121" s="838"/>
      <c r="DZ121" s="839"/>
    </row>
    <row r="122" spans="1:130" s="247" customFormat="1" ht="26.25" customHeight="1" x14ac:dyDescent="0.2">
      <c r="A122" s="864"/>
      <c r="B122" s="865"/>
      <c r="C122" s="868" t="s">
        <v>460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444</v>
      </c>
      <c r="AB122" s="824"/>
      <c r="AC122" s="824"/>
      <c r="AD122" s="824"/>
      <c r="AE122" s="825"/>
      <c r="AF122" s="826" t="s">
        <v>395</v>
      </c>
      <c r="AG122" s="824"/>
      <c r="AH122" s="824"/>
      <c r="AI122" s="824"/>
      <c r="AJ122" s="825"/>
      <c r="AK122" s="826" t="s">
        <v>395</v>
      </c>
      <c r="AL122" s="824"/>
      <c r="AM122" s="824"/>
      <c r="AN122" s="824"/>
      <c r="AO122" s="825"/>
      <c r="AP122" s="871" t="s">
        <v>444</v>
      </c>
      <c r="AQ122" s="872"/>
      <c r="AR122" s="872"/>
      <c r="AS122" s="872"/>
      <c r="AT122" s="873"/>
      <c r="AU122" s="933"/>
      <c r="AV122" s="934"/>
      <c r="AW122" s="934"/>
      <c r="AX122" s="934"/>
      <c r="AY122" s="935"/>
      <c r="AZ122" s="926" t="s">
        <v>482</v>
      </c>
      <c r="BA122" s="927"/>
      <c r="BB122" s="927"/>
      <c r="BC122" s="927"/>
      <c r="BD122" s="927"/>
      <c r="BE122" s="927"/>
      <c r="BF122" s="927"/>
      <c r="BG122" s="927"/>
      <c r="BH122" s="927"/>
      <c r="BI122" s="927"/>
      <c r="BJ122" s="927"/>
      <c r="BK122" s="927"/>
      <c r="BL122" s="927"/>
      <c r="BM122" s="927"/>
      <c r="BN122" s="927"/>
      <c r="BO122" s="927"/>
      <c r="BP122" s="928"/>
      <c r="BQ122" s="929">
        <v>14998303</v>
      </c>
      <c r="BR122" s="892"/>
      <c r="BS122" s="892"/>
      <c r="BT122" s="892"/>
      <c r="BU122" s="892"/>
      <c r="BV122" s="892">
        <v>15334533</v>
      </c>
      <c r="BW122" s="892"/>
      <c r="BX122" s="892"/>
      <c r="BY122" s="892"/>
      <c r="BZ122" s="892"/>
      <c r="CA122" s="892">
        <v>15620495</v>
      </c>
      <c r="CB122" s="892"/>
      <c r="CC122" s="892"/>
      <c r="CD122" s="892"/>
      <c r="CE122" s="892"/>
      <c r="CF122" s="893">
        <v>281.7</v>
      </c>
      <c r="CG122" s="894"/>
      <c r="CH122" s="894"/>
      <c r="CI122" s="894"/>
      <c r="CJ122" s="894"/>
      <c r="CK122" s="916"/>
      <c r="CL122" s="902"/>
      <c r="CM122" s="902"/>
      <c r="CN122" s="902"/>
      <c r="CO122" s="903"/>
      <c r="CP122" s="882" t="s">
        <v>483</v>
      </c>
      <c r="CQ122" s="883"/>
      <c r="CR122" s="883"/>
      <c r="CS122" s="883"/>
      <c r="CT122" s="883"/>
      <c r="CU122" s="883"/>
      <c r="CV122" s="883"/>
      <c r="CW122" s="883"/>
      <c r="CX122" s="883"/>
      <c r="CY122" s="883"/>
      <c r="CZ122" s="883"/>
      <c r="DA122" s="883"/>
      <c r="DB122" s="883"/>
      <c r="DC122" s="883"/>
      <c r="DD122" s="883"/>
      <c r="DE122" s="883"/>
      <c r="DF122" s="884"/>
      <c r="DG122" s="860">
        <v>397</v>
      </c>
      <c r="DH122" s="861"/>
      <c r="DI122" s="861"/>
      <c r="DJ122" s="861"/>
      <c r="DK122" s="861"/>
      <c r="DL122" s="861">
        <v>273</v>
      </c>
      <c r="DM122" s="861"/>
      <c r="DN122" s="861"/>
      <c r="DO122" s="861"/>
      <c r="DP122" s="861"/>
      <c r="DQ122" s="861">
        <v>105</v>
      </c>
      <c r="DR122" s="861"/>
      <c r="DS122" s="861"/>
      <c r="DT122" s="861"/>
      <c r="DU122" s="861"/>
      <c r="DV122" s="838">
        <v>0</v>
      </c>
      <c r="DW122" s="838"/>
      <c r="DX122" s="838"/>
      <c r="DY122" s="838"/>
      <c r="DZ122" s="839"/>
    </row>
    <row r="123" spans="1:130" s="247" customFormat="1" ht="26.25" customHeight="1" x14ac:dyDescent="0.2">
      <c r="A123" s="864"/>
      <c r="B123" s="865"/>
      <c r="C123" s="868" t="s">
        <v>467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2583</v>
      </c>
      <c r="AB123" s="824"/>
      <c r="AC123" s="824"/>
      <c r="AD123" s="824"/>
      <c r="AE123" s="825"/>
      <c r="AF123" s="826">
        <v>2569</v>
      </c>
      <c r="AG123" s="824"/>
      <c r="AH123" s="824"/>
      <c r="AI123" s="824"/>
      <c r="AJ123" s="825"/>
      <c r="AK123" s="826">
        <v>2555</v>
      </c>
      <c r="AL123" s="824"/>
      <c r="AM123" s="824"/>
      <c r="AN123" s="824"/>
      <c r="AO123" s="825"/>
      <c r="AP123" s="871">
        <v>0</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484</v>
      </c>
      <c r="BP123" s="925"/>
      <c r="BQ123" s="879">
        <v>20201743</v>
      </c>
      <c r="BR123" s="880"/>
      <c r="BS123" s="880"/>
      <c r="BT123" s="880"/>
      <c r="BU123" s="880"/>
      <c r="BV123" s="880">
        <v>20276895</v>
      </c>
      <c r="BW123" s="880"/>
      <c r="BX123" s="880"/>
      <c r="BY123" s="880"/>
      <c r="BZ123" s="880"/>
      <c r="CA123" s="880">
        <v>20342722</v>
      </c>
      <c r="CB123" s="880"/>
      <c r="CC123" s="880"/>
      <c r="CD123" s="880"/>
      <c r="CE123" s="880"/>
      <c r="CF123" s="790"/>
      <c r="CG123" s="791"/>
      <c r="CH123" s="791"/>
      <c r="CI123" s="791"/>
      <c r="CJ123" s="881"/>
      <c r="CK123" s="916"/>
      <c r="CL123" s="902"/>
      <c r="CM123" s="902"/>
      <c r="CN123" s="902"/>
      <c r="CO123" s="903"/>
      <c r="CP123" s="882" t="s">
        <v>485</v>
      </c>
      <c r="CQ123" s="883"/>
      <c r="CR123" s="883"/>
      <c r="CS123" s="883"/>
      <c r="CT123" s="883"/>
      <c r="CU123" s="883"/>
      <c r="CV123" s="883"/>
      <c r="CW123" s="883"/>
      <c r="CX123" s="883"/>
      <c r="CY123" s="883"/>
      <c r="CZ123" s="883"/>
      <c r="DA123" s="883"/>
      <c r="DB123" s="883"/>
      <c r="DC123" s="883"/>
      <c r="DD123" s="883"/>
      <c r="DE123" s="883"/>
      <c r="DF123" s="884"/>
      <c r="DG123" s="823" t="s">
        <v>452</v>
      </c>
      <c r="DH123" s="824"/>
      <c r="DI123" s="824"/>
      <c r="DJ123" s="824"/>
      <c r="DK123" s="825"/>
      <c r="DL123" s="826" t="s">
        <v>395</v>
      </c>
      <c r="DM123" s="824"/>
      <c r="DN123" s="824"/>
      <c r="DO123" s="824"/>
      <c r="DP123" s="825"/>
      <c r="DQ123" s="826" t="s">
        <v>452</v>
      </c>
      <c r="DR123" s="824"/>
      <c r="DS123" s="824"/>
      <c r="DT123" s="824"/>
      <c r="DU123" s="825"/>
      <c r="DV123" s="871" t="s">
        <v>444</v>
      </c>
      <c r="DW123" s="872"/>
      <c r="DX123" s="872"/>
      <c r="DY123" s="872"/>
      <c r="DZ123" s="873"/>
    </row>
    <row r="124" spans="1:130" s="247" customFormat="1" ht="26.25" customHeight="1" thickBot="1" x14ac:dyDescent="0.25">
      <c r="A124" s="864"/>
      <c r="B124" s="865"/>
      <c r="C124" s="868" t="s">
        <v>470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444</v>
      </c>
      <c r="AB124" s="824"/>
      <c r="AC124" s="824"/>
      <c r="AD124" s="824"/>
      <c r="AE124" s="825"/>
      <c r="AF124" s="826" t="s">
        <v>452</v>
      </c>
      <c r="AG124" s="824"/>
      <c r="AH124" s="824"/>
      <c r="AI124" s="824"/>
      <c r="AJ124" s="825"/>
      <c r="AK124" s="826" t="s">
        <v>395</v>
      </c>
      <c r="AL124" s="824"/>
      <c r="AM124" s="824"/>
      <c r="AN124" s="824"/>
      <c r="AO124" s="825"/>
      <c r="AP124" s="871" t="s">
        <v>452</v>
      </c>
      <c r="AQ124" s="872"/>
      <c r="AR124" s="872"/>
      <c r="AS124" s="872"/>
      <c r="AT124" s="873"/>
      <c r="AU124" s="874" t="s">
        <v>486</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70.3</v>
      </c>
      <c r="BR124" s="878"/>
      <c r="BS124" s="878"/>
      <c r="BT124" s="878"/>
      <c r="BU124" s="878"/>
      <c r="BV124" s="878">
        <v>72.599999999999994</v>
      </c>
      <c r="BW124" s="878"/>
      <c r="BX124" s="878"/>
      <c r="BY124" s="878"/>
      <c r="BZ124" s="878"/>
      <c r="CA124" s="878">
        <v>72.3</v>
      </c>
      <c r="CB124" s="878"/>
      <c r="CC124" s="878"/>
      <c r="CD124" s="878"/>
      <c r="CE124" s="878"/>
      <c r="CF124" s="768"/>
      <c r="CG124" s="769"/>
      <c r="CH124" s="769"/>
      <c r="CI124" s="769"/>
      <c r="CJ124" s="909"/>
      <c r="CK124" s="917"/>
      <c r="CL124" s="917"/>
      <c r="CM124" s="917"/>
      <c r="CN124" s="917"/>
      <c r="CO124" s="918"/>
      <c r="CP124" s="882" t="s">
        <v>487</v>
      </c>
      <c r="CQ124" s="883"/>
      <c r="CR124" s="883"/>
      <c r="CS124" s="883"/>
      <c r="CT124" s="883"/>
      <c r="CU124" s="883"/>
      <c r="CV124" s="883"/>
      <c r="CW124" s="883"/>
      <c r="CX124" s="883"/>
      <c r="CY124" s="883"/>
      <c r="CZ124" s="883"/>
      <c r="DA124" s="883"/>
      <c r="DB124" s="883"/>
      <c r="DC124" s="883"/>
      <c r="DD124" s="883"/>
      <c r="DE124" s="883"/>
      <c r="DF124" s="884"/>
      <c r="DG124" s="806">
        <v>7485123</v>
      </c>
      <c r="DH124" s="807"/>
      <c r="DI124" s="807"/>
      <c r="DJ124" s="807"/>
      <c r="DK124" s="808"/>
      <c r="DL124" s="809">
        <v>6950422</v>
      </c>
      <c r="DM124" s="807"/>
      <c r="DN124" s="807"/>
      <c r="DO124" s="807"/>
      <c r="DP124" s="808"/>
      <c r="DQ124" s="809" t="s">
        <v>488</v>
      </c>
      <c r="DR124" s="807"/>
      <c r="DS124" s="807"/>
      <c r="DT124" s="807"/>
      <c r="DU124" s="808"/>
      <c r="DV124" s="895" t="s">
        <v>489</v>
      </c>
      <c r="DW124" s="896"/>
      <c r="DX124" s="896"/>
      <c r="DY124" s="896"/>
      <c r="DZ124" s="897"/>
    </row>
    <row r="125" spans="1:130" s="247" customFormat="1" ht="26.25" customHeight="1" x14ac:dyDescent="0.2">
      <c r="A125" s="864"/>
      <c r="B125" s="865"/>
      <c r="C125" s="868" t="s">
        <v>472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489</v>
      </c>
      <c r="AB125" s="824"/>
      <c r="AC125" s="824"/>
      <c r="AD125" s="824"/>
      <c r="AE125" s="825"/>
      <c r="AF125" s="826" t="s">
        <v>490</v>
      </c>
      <c r="AG125" s="824"/>
      <c r="AH125" s="824"/>
      <c r="AI125" s="824"/>
      <c r="AJ125" s="825"/>
      <c r="AK125" s="826" t="s">
        <v>129</v>
      </c>
      <c r="AL125" s="824"/>
      <c r="AM125" s="824"/>
      <c r="AN125" s="824"/>
      <c r="AO125" s="825"/>
      <c r="AP125" s="871" t="s">
        <v>488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491</v>
      </c>
      <c r="CL125" s="899"/>
      <c r="CM125" s="899"/>
      <c r="CN125" s="899"/>
      <c r="CO125" s="900"/>
      <c r="CP125" s="907" t="s">
        <v>492</v>
      </c>
      <c r="CQ125" s="852"/>
      <c r="CR125" s="852"/>
      <c r="CS125" s="852"/>
      <c r="CT125" s="852"/>
      <c r="CU125" s="852"/>
      <c r="CV125" s="852"/>
      <c r="CW125" s="852"/>
      <c r="CX125" s="852"/>
      <c r="CY125" s="852"/>
      <c r="CZ125" s="852"/>
      <c r="DA125" s="852"/>
      <c r="DB125" s="852"/>
      <c r="DC125" s="852"/>
      <c r="DD125" s="852"/>
      <c r="DE125" s="852"/>
      <c r="DF125" s="853"/>
      <c r="DG125" s="908" t="s">
        <v>129</v>
      </c>
      <c r="DH125" s="889"/>
      <c r="DI125" s="889"/>
      <c r="DJ125" s="889"/>
      <c r="DK125" s="889"/>
      <c r="DL125" s="889" t="s">
        <v>489</v>
      </c>
      <c r="DM125" s="889"/>
      <c r="DN125" s="889"/>
      <c r="DO125" s="889"/>
      <c r="DP125" s="889"/>
      <c r="DQ125" s="889" t="s">
        <v>129</v>
      </c>
      <c r="DR125" s="889"/>
      <c r="DS125" s="889"/>
      <c r="DT125" s="889"/>
      <c r="DU125" s="889"/>
      <c r="DV125" s="890" t="s">
        <v>493</v>
      </c>
      <c r="DW125" s="890"/>
      <c r="DX125" s="890"/>
      <c r="DY125" s="890"/>
      <c r="DZ125" s="891"/>
    </row>
    <row r="126" spans="1:130" s="247" customFormat="1" ht="26.25" customHeight="1" thickBot="1" x14ac:dyDescent="0.25">
      <c r="A126" s="864"/>
      <c r="B126" s="865"/>
      <c r="C126" s="868" t="s">
        <v>474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12685</v>
      </c>
      <c r="AB126" s="824"/>
      <c r="AC126" s="824"/>
      <c r="AD126" s="824"/>
      <c r="AE126" s="825"/>
      <c r="AF126" s="826">
        <v>9271</v>
      </c>
      <c r="AG126" s="824"/>
      <c r="AH126" s="824"/>
      <c r="AI126" s="824"/>
      <c r="AJ126" s="825"/>
      <c r="AK126" s="826">
        <v>9271</v>
      </c>
      <c r="AL126" s="824"/>
      <c r="AM126" s="824"/>
      <c r="AN126" s="824"/>
      <c r="AO126" s="825"/>
      <c r="AP126" s="871">
        <v>0.2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494</v>
      </c>
      <c r="CQ126" s="794"/>
      <c r="CR126" s="794"/>
      <c r="CS126" s="794"/>
      <c r="CT126" s="794"/>
      <c r="CU126" s="794"/>
      <c r="CV126" s="794"/>
      <c r="CW126" s="794"/>
      <c r="CX126" s="794"/>
      <c r="CY126" s="794"/>
      <c r="CZ126" s="794"/>
      <c r="DA126" s="794"/>
      <c r="DB126" s="794"/>
      <c r="DC126" s="794"/>
      <c r="DD126" s="794"/>
      <c r="DE126" s="794"/>
      <c r="DF126" s="795"/>
      <c r="DG126" s="860">
        <v>83864</v>
      </c>
      <c r="DH126" s="861"/>
      <c r="DI126" s="861"/>
      <c r="DJ126" s="861"/>
      <c r="DK126" s="861"/>
      <c r="DL126" s="861">
        <v>65988</v>
      </c>
      <c r="DM126" s="861"/>
      <c r="DN126" s="861"/>
      <c r="DO126" s="861"/>
      <c r="DP126" s="861"/>
      <c r="DQ126" s="861">
        <v>61255</v>
      </c>
      <c r="DR126" s="861"/>
      <c r="DS126" s="861"/>
      <c r="DT126" s="861"/>
      <c r="DU126" s="861"/>
      <c r="DV126" s="838">
        <v>1.1000000000000001</v>
      </c>
      <c r="DW126" s="838"/>
      <c r="DX126" s="838"/>
      <c r="DY126" s="838"/>
      <c r="DZ126" s="839"/>
    </row>
    <row r="127" spans="1:130" s="247" customFormat="1" ht="26.25" customHeight="1" x14ac:dyDescent="0.2">
      <c r="A127" s="866"/>
      <c r="B127" s="867"/>
      <c r="C127" s="885" t="s">
        <v>495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493</v>
      </c>
      <c r="AB127" s="824"/>
      <c r="AC127" s="824"/>
      <c r="AD127" s="824"/>
      <c r="AE127" s="825"/>
      <c r="AF127" s="826" t="s">
        <v>490</v>
      </c>
      <c r="AG127" s="824"/>
      <c r="AH127" s="824"/>
      <c r="AI127" s="824"/>
      <c r="AJ127" s="825"/>
      <c r="AK127" s="826" t="s">
        <v>129</v>
      </c>
      <c r="AL127" s="824"/>
      <c r="AM127" s="824"/>
      <c r="AN127" s="824"/>
      <c r="AO127" s="825"/>
      <c r="AP127" s="871" t="s">
        <v>496</v>
      </c>
      <c r="AQ127" s="872"/>
      <c r="AR127" s="872"/>
      <c r="AS127" s="872"/>
      <c r="AT127" s="873"/>
      <c r="AU127" s="283"/>
      <c r="AV127" s="283"/>
      <c r="AW127" s="283"/>
      <c r="AX127" s="888" t="s">
        <v>497</v>
      </c>
      <c r="AY127" s="856"/>
      <c r="AZ127" s="856"/>
      <c r="BA127" s="856"/>
      <c r="BB127" s="856"/>
      <c r="BC127" s="856"/>
      <c r="BD127" s="856"/>
      <c r="BE127" s="857"/>
      <c r="BF127" s="855" t="s">
        <v>498</v>
      </c>
      <c r="BG127" s="856"/>
      <c r="BH127" s="856"/>
      <c r="BI127" s="856"/>
      <c r="BJ127" s="856"/>
      <c r="BK127" s="856"/>
      <c r="BL127" s="857"/>
      <c r="BM127" s="855" t="s">
        <v>499</v>
      </c>
      <c r="BN127" s="856"/>
      <c r="BO127" s="856"/>
      <c r="BP127" s="856"/>
      <c r="BQ127" s="856"/>
      <c r="BR127" s="856"/>
      <c r="BS127" s="857"/>
      <c r="BT127" s="855" t="s">
        <v>500</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501</v>
      </c>
      <c r="CQ127" s="794"/>
      <c r="CR127" s="794"/>
      <c r="CS127" s="794"/>
      <c r="CT127" s="794"/>
      <c r="CU127" s="794"/>
      <c r="CV127" s="794"/>
      <c r="CW127" s="794"/>
      <c r="CX127" s="794"/>
      <c r="CY127" s="794"/>
      <c r="CZ127" s="794"/>
      <c r="DA127" s="794"/>
      <c r="DB127" s="794"/>
      <c r="DC127" s="794"/>
      <c r="DD127" s="794"/>
      <c r="DE127" s="794"/>
      <c r="DF127" s="795"/>
      <c r="DG127" s="860" t="s">
        <v>489</v>
      </c>
      <c r="DH127" s="861"/>
      <c r="DI127" s="861"/>
      <c r="DJ127" s="861"/>
      <c r="DK127" s="861"/>
      <c r="DL127" s="861" t="s">
        <v>129</v>
      </c>
      <c r="DM127" s="861"/>
      <c r="DN127" s="861"/>
      <c r="DO127" s="861"/>
      <c r="DP127" s="861"/>
      <c r="DQ127" s="861" t="s">
        <v>489</v>
      </c>
      <c r="DR127" s="861"/>
      <c r="DS127" s="861"/>
      <c r="DT127" s="861"/>
      <c r="DU127" s="861"/>
      <c r="DV127" s="838" t="s">
        <v>129</v>
      </c>
      <c r="DW127" s="838"/>
      <c r="DX127" s="838"/>
      <c r="DY127" s="838"/>
      <c r="DZ127" s="839"/>
    </row>
    <row r="128" spans="1:130" s="247" customFormat="1" ht="26.25" customHeight="1" thickBot="1" x14ac:dyDescent="0.25">
      <c r="A128" s="840" t="s">
        <v>502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503</v>
      </c>
      <c r="X128" s="842"/>
      <c r="Y128" s="842"/>
      <c r="Z128" s="843"/>
      <c r="AA128" s="844">
        <v>80465</v>
      </c>
      <c r="AB128" s="845"/>
      <c r="AC128" s="845"/>
      <c r="AD128" s="845"/>
      <c r="AE128" s="846"/>
      <c r="AF128" s="847">
        <v>75547</v>
      </c>
      <c r="AG128" s="845"/>
      <c r="AH128" s="845"/>
      <c r="AI128" s="845"/>
      <c r="AJ128" s="846"/>
      <c r="AK128" s="847">
        <v>73391</v>
      </c>
      <c r="AL128" s="845"/>
      <c r="AM128" s="845"/>
      <c r="AN128" s="845"/>
      <c r="AO128" s="846"/>
      <c r="AP128" s="848"/>
      <c r="AQ128" s="849"/>
      <c r="AR128" s="849"/>
      <c r="AS128" s="849"/>
      <c r="AT128" s="850"/>
      <c r="AU128" s="283"/>
      <c r="AV128" s="283"/>
      <c r="AW128" s="283"/>
      <c r="AX128" s="851" t="s">
        <v>504</v>
      </c>
      <c r="AY128" s="852"/>
      <c r="AZ128" s="852"/>
      <c r="BA128" s="852"/>
      <c r="BB128" s="852"/>
      <c r="BC128" s="852"/>
      <c r="BD128" s="852"/>
      <c r="BE128" s="853"/>
      <c r="BF128" s="830" t="s">
        <v>129</v>
      </c>
      <c r="BG128" s="831"/>
      <c r="BH128" s="831"/>
      <c r="BI128" s="831"/>
      <c r="BJ128" s="831"/>
      <c r="BK128" s="831"/>
      <c r="BL128" s="854"/>
      <c r="BM128" s="830">
        <v>13.99</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505</v>
      </c>
      <c r="CQ128" s="772"/>
      <c r="CR128" s="772"/>
      <c r="CS128" s="772"/>
      <c r="CT128" s="772"/>
      <c r="CU128" s="772"/>
      <c r="CV128" s="772"/>
      <c r="CW128" s="772"/>
      <c r="CX128" s="772"/>
      <c r="CY128" s="772"/>
      <c r="CZ128" s="772"/>
      <c r="DA128" s="772"/>
      <c r="DB128" s="772"/>
      <c r="DC128" s="772"/>
      <c r="DD128" s="772"/>
      <c r="DE128" s="772"/>
      <c r="DF128" s="773"/>
      <c r="DG128" s="834">
        <v>3854</v>
      </c>
      <c r="DH128" s="835"/>
      <c r="DI128" s="835"/>
      <c r="DJ128" s="835"/>
      <c r="DK128" s="835"/>
      <c r="DL128" s="835">
        <v>10839</v>
      </c>
      <c r="DM128" s="835"/>
      <c r="DN128" s="835"/>
      <c r="DO128" s="835"/>
      <c r="DP128" s="835"/>
      <c r="DQ128" s="835">
        <v>16861</v>
      </c>
      <c r="DR128" s="835"/>
      <c r="DS128" s="835"/>
      <c r="DT128" s="835"/>
      <c r="DU128" s="835"/>
      <c r="DV128" s="836">
        <v>0.3</v>
      </c>
      <c r="DW128" s="836"/>
      <c r="DX128" s="836"/>
      <c r="DY128" s="836"/>
      <c r="DZ128" s="837"/>
    </row>
    <row r="129" spans="1:131" s="247" customFormat="1" ht="26.25" customHeight="1" x14ac:dyDescent="0.2">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506</v>
      </c>
      <c r="X129" s="821"/>
      <c r="Y129" s="821"/>
      <c r="Z129" s="822"/>
      <c r="AA129" s="823">
        <v>7195801</v>
      </c>
      <c r="AB129" s="824"/>
      <c r="AC129" s="824"/>
      <c r="AD129" s="824"/>
      <c r="AE129" s="825"/>
      <c r="AF129" s="826">
        <v>7184434</v>
      </c>
      <c r="AG129" s="824"/>
      <c r="AH129" s="824"/>
      <c r="AI129" s="824"/>
      <c r="AJ129" s="825"/>
      <c r="AK129" s="826">
        <v>7171900</v>
      </c>
      <c r="AL129" s="824"/>
      <c r="AM129" s="824"/>
      <c r="AN129" s="824"/>
      <c r="AO129" s="825"/>
      <c r="AP129" s="827"/>
      <c r="AQ129" s="828"/>
      <c r="AR129" s="828"/>
      <c r="AS129" s="828"/>
      <c r="AT129" s="829"/>
      <c r="AU129" s="285"/>
      <c r="AV129" s="285"/>
      <c r="AW129" s="285"/>
      <c r="AX129" s="793" t="s">
        <v>507</v>
      </c>
      <c r="AY129" s="794"/>
      <c r="AZ129" s="794"/>
      <c r="BA129" s="794"/>
      <c r="BB129" s="794"/>
      <c r="BC129" s="794"/>
      <c r="BD129" s="794"/>
      <c r="BE129" s="795"/>
      <c r="BF129" s="813" t="s">
        <v>493</v>
      </c>
      <c r="BG129" s="814"/>
      <c r="BH129" s="814"/>
      <c r="BI129" s="814"/>
      <c r="BJ129" s="814"/>
      <c r="BK129" s="814"/>
      <c r="BL129" s="815"/>
      <c r="BM129" s="813">
        <v>18.989999999999998</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508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509</v>
      </c>
      <c r="X130" s="821"/>
      <c r="Y130" s="821"/>
      <c r="Z130" s="822"/>
      <c r="AA130" s="823">
        <v>1559212</v>
      </c>
      <c r="AB130" s="824"/>
      <c r="AC130" s="824"/>
      <c r="AD130" s="824"/>
      <c r="AE130" s="825"/>
      <c r="AF130" s="826">
        <v>1615209</v>
      </c>
      <c r="AG130" s="824"/>
      <c r="AH130" s="824"/>
      <c r="AI130" s="824"/>
      <c r="AJ130" s="825"/>
      <c r="AK130" s="826">
        <v>1625930</v>
      </c>
      <c r="AL130" s="824"/>
      <c r="AM130" s="824"/>
      <c r="AN130" s="824"/>
      <c r="AO130" s="825"/>
      <c r="AP130" s="827"/>
      <c r="AQ130" s="828"/>
      <c r="AR130" s="828"/>
      <c r="AS130" s="828"/>
      <c r="AT130" s="829"/>
      <c r="AU130" s="285"/>
      <c r="AV130" s="285"/>
      <c r="AW130" s="285"/>
      <c r="AX130" s="793" t="s">
        <v>510</v>
      </c>
      <c r="AY130" s="794"/>
      <c r="AZ130" s="794"/>
      <c r="BA130" s="794"/>
      <c r="BB130" s="794"/>
      <c r="BC130" s="794"/>
      <c r="BD130" s="794"/>
      <c r="BE130" s="795"/>
      <c r="BF130" s="796">
        <v>11.9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511</v>
      </c>
      <c r="X131" s="804"/>
      <c r="Y131" s="804"/>
      <c r="Z131" s="805"/>
      <c r="AA131" s="806">
        <v>5636589</v>
      </c>
      <c r="AB131" s="807"/>
      <c r="AC131" s="807"/>
      <c r="AD131" s="807"/>
      <c r="AE131" s="808"/>
      <c r="AF131" s="809">
        <v>5569225</v>
      </c>
      <c r="AG131" s="807"/>
      <c r="AH131" s="807"/>
      <c r="AI131" s="807"/>
      <c r="AJ131" s="808"/>
      <c r="AK131" s="809">
        <v>5545970</v>
      </c>
      <c r="AL131" s="807"/>
      <c r="AM131" s="807"/>
      <c r="AN131" s="807"/>
      <c r="AO131" s="808"/>
      <c r="AP131" s="810"/>
      <c r="AQ131" s="811"/>
      <c r="AR131" s="811"/>
      <c r="AS131" s="811"/>
      <c r="AT131" s="812"/>
      <c r="AU131" s="285"/>
      <c r="AV131" s="285"/>
      <c r="AW131" s="285"/>
      <c r="AX131" s="771" t="s">
        <v>512</v>
      </c>
      <c r="AY131" s="772"/>
      <c r="AZ131" s="772"/>
      <c r="BA131" s="772"/>
      <c r="BB131" s="772"/>
      <c r="BC131" s="772"/>
      <c r="BD131" s="772"/>
      <c r="BE131" s="773"/>
      <c r="BF131" s="774">
        <v>72.3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513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514</v>
      </c>
      <c r="W132" s="784"/>
      <c r="X132" s="784"/>
      <c r="Y132" s="784"/>
      <c r="Z132" s="785"/>
      <c r="AA132" s="786">
        <v>11.518934590000001</v>
      </c>
      <c r="AB132" s="787"/>
      <c r="AC132" s="787"/>
      <c r="AD132" s="787"/>
      <c r="AE132" s="788"/>
      <c r="AF132" s="789">
        <v>12.21259691</v>
      </c>
      <c r="AG132" s="787"/>
      <c r="AH132" s="787"/>
      <c r="AI132" s="787"/>
      <c r="AJ132" s="788"/>
      <c r="AK132" s="789">
        <v>11.983295979999999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515</v>
      </c>
      <c r="W133" s="763"/>
      <c r="X133" s="763"/>
      <c r="Y133" s="763"/>
      <c r="Z133" s="764"/>
      <c r="AA133" s="765">
        <v>10.199999999999999</v>
      </c>
      <c r="AB133" s="766"/>
      <c r="AC133" s="766"/>
      <c r="AD133" s="766"/>
      <c r="AE133" s="767"/>
      <c r="AF133" s="765">
        <v>11.2</v>
      </c>
      <c r="AG133" s="766"/>
      <c r="AH133" s="766"/>
      <c r="AI133" s="766"/>
      <c r="AJ133" s="767"/>
      <c r="AK133" s="765">
        <v>11.9</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rYKebo3LuOOvLFRlgaPf/pZ6vKBlGd5quJJUmUHvydyhCPIJbJQZ7Dt8eGqFyOXf7o32UTIx3HuTDQH9Vv5KZg==" saltValue="byXtfGjDjlWP3UGKuLytP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516</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2iyEmOGr5NYjN4/MMnO7Etmj0yp8X7Fg654nDHHly0x/imaaSyRf5zd9chym+vIOF4e8ZNT3c80c40kpOU3uUg==" saltValue="2Cw82rMfNdNHhpR7Rs8N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wwE6ynSpAzOJw6GxBLHsjgNNdrvEMoLrEGk1Pzy2YXlltpmJIXF/2MtbWKRgTJ35WKM0yvmDiTEVoQjZWeLng==" saltValue="lpq52udcx5nOflX7HCQpm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517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518</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519</v>
      </c>
      <c r="AP7" s="304"/>
      <c r="AQ7" s="305" t="s">
        <v>520</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521</v>
      </c>
      <c r="AQ8" s="311" t="s">
        <v>522</v>
      </c>
      <c r="AR8" s="312" t="s">
        <v>523</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524</v>
      </c>
      <c r="AL9" s="1193"/>
      <c r="AM9" s="1193"/>
      <c r="AN9" s="1194"/>
      <c r="AO9" s="313">
        <v>2040390</v>
      </c>
      <c r="AP9" s="313">
        <v>97180</v>
      </c>
      <c r="AQ9" s="314">
        <v>62963</v>
      </c>
      <c r="AR9" s="315">
        <v>54.3</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525</v>
      </c>
      <c r="AL10" s="1193"/>
      <c r="AM10" s="1193"/>
      <c r="AN10" s="1194"/>
      <c r="AO10" s="316">
        <v>33836</v>
      </c>
      <c r="AP10" s="316">
        <v>1612</v>
      </c>
      <c r="AQ10" s="317">
        <v>6807</v>
      </c>
      <c r="AR10" s="318">
        <v>-76.3</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526</v>
      </c>
      <c r="AL11" s="1193"/>
      <c r="AM11" s="1193"/>
      <c r="AN11" s="1194"/>
      <c r="AO11" s="316">
        <v>281267</v>
      </c>
      <c r="AP11" s="316">
        <v>13396</v>
      </c>
      <c r="AQ11" s="317">
        <v>9161</v>
      </c>
      <c r="AR11" s="318">
        <v>46.2</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527</v>
      </c>
      <c r="AL12" s="1193"/>
      <c r="AM12" s="1193"/>
      <c r="AN12" s="1194"/>
      <c r="AO12" s="316">
        <v>9983</v>
      </c>
      <c r="AP12" s="316">
        <v>475</v>
      </c>
      <c r="AQ12" s="317">
        <v>469</v>
      </c>
      <c r="AR12" s="318">
        <v>1.3</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528</v>
      </c>
      <c r="AL13" s="1193"/>
      <c r="AM13" s="1193"/>
      <c r="AN13" s="1194"/>
      <c r="AO13" s="316" t="s">
        <v>529</v>
      </c>
      <c r="AP13" s="316" t="s">
        <v>529</v>
      </c>
      <c r="AQ13" s="317" t="s">
        <v>529</v>
      </c>
      <c r="AR13" s="318" t="s">
        <v>529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530</v>
      </c>
      <c r="AL14" s="1193"/>
      <c r="AM14" s="1193"/>
      <c r="AN14" s="1194"/>
      <c r="AO14" s="316">
        <v>123273</v>
      </c>
      <c r="AP14" s="316">
        <v>5871</v>
      </c>
      <c r="AQ14" s="317">
        <v>2905</v>
      </c>
      <c r="AR14" s="318">
        <v>102.1</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531</v>
      </c>
      <c r="AL15" s="1193"/>
      <c r="AM15" s="1193"/>
      <c r="AN15" s="1194"/>
      <c r="AO15" s="316">
        <v>60877</v>
      </c>
      <c r="AP15" s="316">
        <v>2899</v>
      </c>
      <c r="AQ15" s="317">
        <v>1486</v>
      </c>
      <c r="AR15" s="318">
        <v>95.1</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532</v>
      </c>
      <c r="AL16" s="1196"/>
      <c r="AM16" s="1196"/>
      <c r="AN16" s="1197"/>
      <c r="AO16" s="316">
        <v>-167444</v>
      </c>
      <c r="AP16" s="316">
        <v>-7975</v>
      </c>
      <c r="AQ16" s="317">
        <v>-5107</v>
      </c>
      <c r="AR16" s="318">
        <v>56.2</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189</v>
      </c>
      <c r="AL17" s="1196"/>
      <c r="AM17" s="1196"/>
      <c r="AN17" s="1197"/>
      <c r="AO17" s="316">
        <v>2382182</v>
      </c>
      <c r="AP17" s="316">
        <v>113459</v>
      </c>
      <c r="AQ17" s="317">
        <v>78684</v>
      </c>
      <c r="AR17" s="318">
        <v>44.2</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534</v>
      </c>
      <c r="AP20" s="324" t="s">
        <v>535</v>
      </c>
      <c r="AQ20" s="325" t="s">
        <v>536</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537</v>
      </c>
      <c r="AL21" s="1190"/>
      <c r="AM21" s="1190"/>
      <c r="AN21" s="1191"/>
      <c r="AO21" s="328">
        <v>9.43</v>
      </c>
      <c r="AP21" s="329">
        <v>7.53</v>
      </c>
      <c r="AQ21" s="330">
        <v>1.9</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538</v>
      </c>
      <c r="AL22" s="1190"/>
      <c r="AM22" s="1190"/>
      <c r="AN22" s="1191"/>
      <c r="AO22" s="333">
        <v>96.4</v>
      </c>
      <c r="AP22" s="334">
        <v>97.4</v>
      </c>
      <c r="AQ22" s="335">
        <v>-1</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519</v>
      </c>
      <c r="AP30" s="304"/>
      <c r="AQ30" s="305" t="s">
        <v>520</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521</v>
      </c>
      <c r="AQ31" s="311" t="s">
        <v>522</v>
      </c>
      <c r="AR31" s="312" t="s">
        <v>523</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542</v>
      </c>
      <c r="AL32" s="1181"/>
      <c r="AM32" s="1181"/>
      <c r="AN32" s="1182"/>
      <c r="AO32" s="343">
        <v>1701953</v>
      </c>
      <c r="AP32" s="343">
        <v>81061</v>
      </c>
      <c r="AQ32" s="344">
        <v>34297</v>
      </c>
      <c r="AR32" s="345">
        <v>136.4</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543</v>
      </c>
      <c r="AL33" s="1181"/>
      <c r="AM33" s="1181"/>
      <c r="AN33" s="1182"/>
      <c r="AO33" s="343" t="s">
        <v>529</v>
      </c>
      <c r="AP33" s="343" t="s">
        <v>529</v>
      </c>
      <c r="AQ33" s="344" t="s">
        <v>529</v>
      </c>
      <c r="AR33" s="345" t="s">
        <v>529</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544</v>
      </c>
      <c r="AL34" s="1181"/>
      <c r="AM34" s="1181"/>
      <c r="AN34" s="1182"/>
      <c r="AO34" s="343" t="s">
        <v>529</v>
      </c>
      <c r="AP34" s="343" t="s">
        <v>529</v>
      </c>
      <c r="AQ34" s="344" t="s">
        <v>529</v>
      </c>
      <c r="AR34" s="345" t="s">
        <v>529</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545</v>
      </c>
      <c r="AL35" s="1181"/>
      <c r="AM35" s="1181"/>
      <c r="AN35" s="1182"/>
      <c r="AO35" s="343">
        <v>642915</v>
      </c>
      <c r="AP35" s="343">
        <v>30621</v>
      </c>
      <c r="AQ35" s="344">
        <v>14866</v>
      </c>
      <c r="AR35" s="345">
        <v>106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546</v>
      </c>
      <c r="AL36" s="1181"/>
      <c r="AM36" s="1181"/>
      <c r="AN36" s="1182"/>
      <c r="AO36" s="343">
        <v>7216</v>
      </c>
      <c r="AP36" s="343">
        <v>344</v>
      </c>
      <c r="AQ36" s="344">
        <v>2278</v>
      </c>
      <c r="AR36" s="345">
        <v>-84.9</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547</v>
      </c>
      <c r="AL37" s="1181"/>
      <c r="AM37" s="1181"/>
      <c r="AN37" s="1182"/>
      <c r="AO37" s="343">
        <v>11826</v>
      </c>
      <c r="AP37" s="343">
        <v>563</v>
      </c>
      <c r="AQ37" s="344">
        <v>453</v>
      </c>
      <c r="AR37" s="345">
        <v>24.3</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548</v>
      </c>
      <c r="AL38" s="1184"/>
      <c r="AM38" s="1184"/>
      <c r="AN38" s="1185"/>
      <c r="AO38" s="346">
        <v>1</v>
      </c>
      <c r="AP38" s="346">
        <v>0</v>
      </c>
      <c r="AQ38" s="347">
        <v>1</v>
      </c>
      <c r="AR38" s="335">
        <v>-100</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549</v>
      </c>
      <c r="AL39" s="1184"/>
      <c r="AM39" s="1184"/>
      <c r="AN39" s="1185"/>
      <c r="AO39" s="343">
        <v>-73391</v>
      </c>
      <c r="AP39" s="343">
        <v>-3495</v>
      </c>
      <c r="AQ39" s="344">
        <v>-3000</v>
      </c>
      <c r="AR39" s="345">
        <v>16.5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550</v>
      </c>
      <c r="AL40" s="1181"/>
      <c r="AM40" s="1181"/>
      <c r="AN40" s="1182"/>
      <c r="AO40" s="343">
        <v>-1625930</v>
      </c>
      <c r="AP40" s="343">
        <v>-77440</v>
      </c>
      <c r="AQ40" s="344">
        <v>-34641</v>
      </c>
      <c r="AR40" s="345">
        <v>123.6</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303</v>
      </c>
      <c r="AL41" s="1187"/>
      <c r="AM41" s="1187"/>
      <c r="AN41" s="1188"/>
      <c r="AO41" s="343">
        <v>664590</v>
      </c>
      <c r="AP41" s="343">
        <v>31653</v>
      </c>
      <c r="AQ41" s="344">
        <v>14254</v>
      </c>
      <c r="AR41" s="345">
        <v>122.1</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551</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553</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519</v>
      </c>
      <c r="AN49" s="1175" t="s">
        <v>554</v>
      </c>
      <c r="AO49" s="1176"/>
      <c r="AP49" s="1176"/>
      <c r="AQ49" s="1176"/>
      <c r="AR49" s="1177"/>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555</v>
      </c>
      <c r="AO50" s="360" t="s">
        <v>556</v>
      </c>
      <c r="AP50" s="361" t="s">
        <v>557</v>
      </c>
      <c r="AQ50" s="362" t="s">
        <v>558</v>
      </c>
      <c r="AR50" s="363" t="s">
        <v>559</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560</v>
      </c>
      <c r="AL51" s="356"/>
      <c r="AM51" s="364">
        <v>1138591</v>
      </c>
      <c r="AN51" s="365">
        <v>51242</v>
      </c>
      <c r="AO51" s="366">
        <v>17.3</v>
      </c>
      <c r="AP51" s="367">
        <v>56894</v>
      </c>
      <c r="AQ51" s="368">
        <v>6.8</v>
      </c>
      <c r="AR51" s="369">
        <v>10.5</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561</v>
      </c>
      <c r="AM52" s="372">
        <v>688174</v>
      </c>
      <c r="AN52" s="373">
        <v>30971</v>
      </c>
      <c r="AO52" s="374">
        <v>19.3</v>
      </c>
      <c r="AP52" s="375">
        <v>32548</v>
      </c>
      <c r="AQ52" s="376">
        <v>12.6</v>
      </c>
      <c r="AR52" s="377">
        <v>6.7</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562</v>
      </c>
      <c r="AL53" s="356"/>
      <c r="AM53" s="364">
        <v>1428166</v>
      </c>
      <c r="AN53" s="365">
        <v>64928</v>
      </c>
      <c r="AO53" s="366">
        <v>26.7</v>
      </c>
      <c r="AP53" s="367">
        <v>57122</v>
      </c>
      <c r="AQ53" s="368">
        <v>0.4</v>
      </c>
      <c r="AR53" s="369">
        <v>26.3</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561</v>
      </c>
      <c r="AM54" s="372">
        <v>477421</v>
      </c>
      <c r="AN54" s="373">
        <v>21705</v>
      </c>
      <c r="AO54" s="374">
        <v>-29.9</v>
      </c>
      <c r="AP54" s="375">
        <v>36191</v>
      </c>
      <c r="AQ54" s="376">
        <v>11.2</v>
      </c>
      <c r="AR54" s="377">
        <v>-41.1</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563</v>
      </c>
      <c r="AL55" s="356"/>
      <c r="AM55" s="364">
        <v>1433105</v>
      </c>
      <c r="AN55" s="365">
        <v>66066</v>
      </c>
      <c r="AO55" s="366">
        <v>1.8</v>
      </c>
      <c r="AP55" s="367">
        <v>53655</v>
      </c>
      <c r="AQ55" s="368">
        <v>-6.1</v>
      </c>
      <c r="AR55" s="369">
        <v>7.9</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561</v>
      </c>
      <c r="AM56" s="372">
        <v>857818</v>
      </c>
      <c r="AN56" s="373">
        <v>39545</v>
      </c>
      <c r="AO56" s="374">
        <v>82.2</v>
      </c>
      <c r="AP56" s="375">
        <v>32719</v>
      </c>
      <c r="AQ56" s="376">
        <v>-9.6</v>
      </c>
      <c r="AR56" s="377">
        <v>91.8</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564</v>
      </c>
      <c r="AL57" s="356"/>
      <c r="AM57" s="364">
        <v>2526643</v>
      </c>
      <c r="AN57" s="365">
        <v>118172</v>
      </c>
      <c r="AO57" s="366">
        <v>78.900000000000006</v>
      </c>
      <c r="AP57" s="367">
        <v>53869</v>
      </c>
      <c r="AQ57" s="368">
        <v>0.4</v>
      </c>
      <c r="AR57" s="369">
        <v>78.5</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561</v>
      </c>
      <c r="AM58" s="372">
        <v>2122770</v>
      </c>
      <c r="AN58" s="373">
        <v>99283</v>
      </c>
      <c r="AO58" s="374">
        <v>151.1</v>
      </c>
      <c r="AP58" s="375">
        <v>35046</v>
      </c>
      <c r="AQ58" s="376">
        <v>7.1</v>
      </c>
      <c r="AR58" s="377">
        <v>144</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565</v>
      </c>
      <c r="AL59" s="356"/>
      <c r="AM59" s="364">
        <v>2745603</v>
      </c>
      <c r="AN59" s="365">
        <v>130768</v>
      </c>
      <c r="AO59" s="366">
        <v>10.7</v>
      </c>
      <c r="AP59" s="367">
        <v>59119</v>
      </c>
      <c r="AQ59" s="368">
        <v>9.6999999999999993</v>
      </c>
      <c r="AR59" s="369">
        <v>1</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561</v>
      </c>
      <c r="AM60" s="372">
        <v>1852105</v>
      </c>
      <c r="AN60" s="373">
        <v>88212</v>
      </c>
      <c r="AO60" s="374">
        <v>-11.2</v>
      </c>
      <c r="AP60" s="375">
        <v>29900</v>
      </c>
      <c r="AQ60" s="376">
        <v>-14.7</v>
      </c>
      <c r="AR60" s="377">
        <v>3.5</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566</v>
      </c>
      <c r="AL61" s="378"/>
      <c r="AM61" s="379">
        <v>1854422</v>
      </c>
      <c r="AN61" s="380">
        <v>86235</v>
      </c>
      <c r="AO61" s="381">
        <v>27.1</v>
      </c>
      <c r="AP61" s="382">
        <v>56132</v>
      </c>
      <c r="AQ61" s="383">
        <v>2.2000000000000002</v>
      </c>
      <c r="AR61" s="369">
        <v>24.9</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561</v>
      </c>
      <c r="AM62" s="372">
        <v>1199658</v>
      </c>
      <c r="AN62" s="373">
        <v>55943</v>
      </c>
      <c r="AO62" s="374">
        <v>42.3</v>
      </c>
      <c r="AP62" s="375">
        <v>33281</v>
      </c>
      <c r="AQ62" s="376">
        <v>1.3</v>
      </c>
      <c r="AR62" s="377">
        <v>41</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ZfdSwRqW+Ls6tPPky9U7p+cbHdSyu2IzVSwLqG+gP3JyNE2GXQGnYiBug0V12qOHWOySpE8R8qZPPDsxUS7SwQ==" saltValue="bCwXPcZhPUQQYu8VmbVh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568</v>
      </c>
    </row>
    <row r="120" spans="125:125" ht="13.5" hidden="1" customHeight="1" x14ac:dyDescent="0.2"/>
    <row r="121" spans="125:125" ht="13.5" hidden="1" customHeight="1" x14ac:dyDescent="0.2">
      <c r="DU121" s="291"/>
    </row>
  </sheetData>
  <sheetProtection algorithmName="SHA-512" hashValue="m1SWa2/waNyMeAL0wCKuxq8zc3GuMd4I71qUod5vm6Oxo8vDCij9wpKCBx6PMGbCJznnaqQBUfl4rF7lwQFToQ==" saltValue="jAb0oNe8joD/qOCg3MbG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569</v>
      </c>
    </row>
  </sheetData>
  <sheetProtection algorithmName="SHA-512" hashValue="SuUmrU6sPnTjzPjsMiUQxzmxSqBytGpRJ4m5F+oQ2RmvRDm/ql61OiIAWPsbUCa2OHLtw+/9ijnlG/vyz0F7LA==" saltValue="6gDocMaCZqQLD5mhqpun4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2">
      <c r="B47" s="10"/>
      <c r="C47" s="1198" t="s">
        <v>3</v>
      </c>
      <c r="D47" s="1198"/>
      <c r="E47" s="1199"/>
      <c r="F47" s="11">
        <v>27.25</v>
      </c>
      <c r="G47" s="12">
        <v>22</v>
      </c>
      <c r="H47" s="12">
        <v>21.88</v>
      </c>
      <c r="I47" s="12">
        <v>16.899999999999999</v>
      </c>
      <c r="J47" s="13">
        <v>17.36</v>
      </c>
    </row>
    <row r="48" spans="2:10" ht="57.75" customHeight="1" x14ac:dyDescent="0.2">
      <c r="B48" s="14"/>
      <c r="C48" s="1200" t="s">
        <v>4</v>
      </c>
      <c r="D48" s="1200"/>
      <c r="E48" s="1201"/>
      <c r="F48" s="15">
        <v>8.31</v>
      </c>
      <c r="G48" s="16">
        <v>7.91</v>
      </c>
      <c r="H48" s="16">
        <v>8.98</v>
      </c>
      <c r="I48" s="16">
        <v>9.0399999999999991</v>
      </c>
      <c r="J48" s="17">
        <v>12.5</v>
      </c>
    </row>
    <row r="49" spans="2:10" ht="57.75" customHeight="1" thickBot="1" x14ac:dyDescent="0.25">
      <c r="B49" s="18"/>
      <c r="C49" s="1202" t="s">
        <v>5</v>
      </c>
      <c r="D49" s="1202"/>
      <c r="E49" s="1203"/>
      <c r="F49" s="19">
        <v>4.99</v>
      </c>
      <c r="G49" s="20" t="s">
        <v>575</v>
      </c>
      <c r="H49" s="20">
        <v>1.18</v>
      </c>
      <c r="I49" s="20" t="s">
        <v>576</v>
      </c>
      <c r="J49" s="21">
        <v>3.88</v>
      </c>
    </row>
    <row r="50" spans="2:10" ht="13.5" customHeight="1" x14ac:dyDescent="0.2"/>
  </sheetData>
  <sheetProtection algorithmName="SHA-512" hashValue="Cpxnjq00l6t4/M7+JTPuLa/8RxhkwL9D0V5TsKDMru9RMr5fov+XQfKF8/88KAfzFNe+WXrirFDoN2yFJxtTVg==" saltValue="Um/KPiM7NMxTHjJEIdxD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2021-09-22T07:15:55Z</cp:lastPrinted>
  <dcterms:created xsi:type="dcterms:W3CDTF">2021-02-05T01:15:55Z</dcterms:created>
  <dcterms:modified xsi:type="dcterms:W3CDTF">2021-09-22T07:16:00Z</dcterms:modified>
  <cp:category/>
</cp:coreProperties>
</file>