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161\Desktop\経営比較分析表\【経営比較分析表】2019_064262_47_1718\"/>
    </mc:Choice>
  </mc:AlternateContent>
  <workbookProtection workbookAlgorithmName="SHA-512" workbookHashValue="a50ecvcxlHKQJuPBRHabvEHFt2QKI5K0IV0TYCM/Vm3/PlcfPGmtL/BmJMnDAuKFBYqJL7oBWB/JeLi2hIsLQA==" workbookSaltValue="tjiYwUwRCTrR8nqnnToYvQ=="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AD10" i="4" s="1"/>
  <c r="Q6" i="5"/>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W10" i="4"/>
  <c r="I10" i="4"/>
  <c r="BB8" i="4"/>
  <c r="AL8" i="4"/>
  <c r="P8" i="4"/>
  <c r="I8" i="4"/>
</calcChain>
</file>

<file path=xl/sharedStrings.xml><?xml version="1.0" encoding="utf-8"?>
<sst xmlns="http://schemas.openxmlformats.org/spreadsheetml/2006/main" count="236" uniqueCount="119">
  <si>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</si>
  <si>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</si>
  <si>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</si>
  <si>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</si>
  <si>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</si>
  <si>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</si>
  <si>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</si>
  <si>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</si>
  <si>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</si>
  <si>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</si>
  <si>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</si>
  <si>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</si>
  <si>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</si>
  <si>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</si>
  <si>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</si>
  <si>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</si>
  <si>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</si>
  <si>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</si>
  <si>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</si>
  <si>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</si>
  <si>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</si>
  <si>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</si>
  <si>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</si>
  <si>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</si>
  <si>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</si>
  <si>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</si>
  <si>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</si>
  <si>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</si>
  <si>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</si>
  <si>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</si>
  <si>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</si>
  <si>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</si>
  <si>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</si>
  <si>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</si>
  <si>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</si>
  <si>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</si>
  <si>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</si>
  <si>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</si>
  <si>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</si>
  <si>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</si>
  <si>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</si>
  <si>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</si>
  <si>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</si>
  <si>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</si>
  <si>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</si>
  <si>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</si>
  <si>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</si>
  <si>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</si>
  <si>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</si>
  <si>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</si>
  <si>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</si>
  <si>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</si>
  <si>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</si>
  <si>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</si>
  <si>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</si>
  <si>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</si>
  <si>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</si>
  <si>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</si>
  <si>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</si>
  <si>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</si>
  <si>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</si>
  <si>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</si>
  <si>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</si>
  <si>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</si>
  <si>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</si>
  <si>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</si>
  <si>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</si>
  <si>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</si>
  <si>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</si>
  <si>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</si>
  <si>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</si>
  <si>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</si>
  <si>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</si>
  <si>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</si>
  <si>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</si>
  <si>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</si>
  <si>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</si>
  <si>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</si>
  <si>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</si>
  <si>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</si>
  <si>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</si>
  <si>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</si>
  <si>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</si>
  <si>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</si>
  <si>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</si>
  <si>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</si>
  <si>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</si>
  <si>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</si>
  <si>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</si>
  <si>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</si>
  <si>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</si>
  <si>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</si>
  <si>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</si>
  <si>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</si>
  <si>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</si>
  <si>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</si>
  <si>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</si>
  <si>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</si>
  <si>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三川町</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</si>
  <si>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</si>
  <si>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</si>
  <si>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</si>
  <si>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</si>
  <si>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</si>
  <si>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</si>
  <si>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</si>
  <si>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</si>
  <si>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</si>
  <si>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</si>
  <si>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</si>
  <si>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</si>
  <si>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</si>
  <si>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</si>
  <si>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</si>
  <si>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</si>
  <si>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</si>
  <si>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①は、本事業が公営企業法非適用のため、該当数値はありません。
　②管渠老朽化率は、法定耐用年数を超えた管渠がないため、該当数値はありません。
　③管渠改善率は、令和元年度末の汚水管渠の総延長は約２４ｋｍありますが、法定耐用年数を超えた管渠がないため、０％となっています。
　平成４年度より順次供用を開始しており、これまで管渠の点検・洗浄を各処理地区毎に行っています。今後も定期的に管渠の点検等を行う予定です。</t>
    <rPh sb="80" eb="82">
      <t>レイワ</t>
    </rPh>
    <rPh sb="82" eb="83">
      <t>ゲン</t>
    </rPh>
    <rPh sb="144" eb="146">
      <t>ジュンジ</t>
    </rPh>
    <rPh sb="195" eb="196">
      <t>ナド</t>
    </rPh>
    <phoneticPr fontId="4"/>
  </si>
  <si>
    <t>　現在の経営状況は使用料収入だけでは賄いきれず、町の一般会計からの繰入金を充てて事業運営をしています。
　公営企業として経営の健全化を図るため、平成２５年度に下水道料金等検討委員会を開催し、平成２７年４月より約８％引上げの料金改正を行いました。今後も、公営企業会計の法適用に向けて料金の適正化に向けた検討を行います。</t>
    <rPh sb="126" eb="128">
      <t>コウエイ</t>
    </rPh>
    <rPh sb="128" eb="130">
      <t>キギョウ</t>
    </rPh>
    <rPh sb="130" eb="132">
      <t>カイケイ</t>
    </rPh>
    <rPh sb="133" eb="134">
      <t>ホウ</t>
    </rPh>
    <rPh sb="134" eb="136">
      <t>テキヨウ</t>
    </rPh>
    <rPh sb="137" eb="138">
      <t>ム</t>
    </rPh>
    <rPh sb="140" eb="142">
      <t>リョウキン</t>
    </rPh>
    <rPh sb="145" eb="146">
      <t>カ</t>
    </rPh>
    <rPh sb="147" eb="148">
      <t>ム</t>
    </rPh>
    <rPh sb="150" eb="152">
      <t>ケントウ</t>
    </rPh>
    <phoneticPr fontId="4"/>
  </si>
  <si>
    <t>　①収益的収支比率は、地方債償還金額が増加したことから平成２８年度に収益的収支比率が減少し、平成２９年度に上昇しました。令和元年度に消費税増税に伴う料金改正を行い収益が増加しましたが、地方債償還金の増加による影響が大きく、令和元年度の比率が減少しました。
　②と③は、本事業が公営企業法非適用のため、該当数値はありません。　
　④企業債残高対事業規模比率は、使用料収入に対する企業債残高の割合である。令和元年度は０％であるが、これは現在の地方債の償還財源である一般会計繰入金での負担を適用するものとして算定したためである。
　⑤経費回収率は、類似団体平均値を上回っていますが、維持管理費など汚水処理に係る経費が増大していることから減少しています。
　⑥汚水処理費原価は、類似団体平均値を下回っています。汚水処理施設の維持管理費などが増加したことから、汚水処理原価が高くなっています。
　⑦施設利用率は、平成２８年度を除き類似団体平均値とほぼ同じ水準となっています。平成２８年度は、晴天時平均処理水量が約４ポイント減少し、類似団体平均値が約８ポイント上昇したことから、類似団体平均値より１０ポイント低くなりました。
　⑧水洗化率は、類似団体平均値を大きく上回っていますが、未水洗化世帯への接続を啓発し、水洗化率を１００％に近づけることが今後の課題です。</t>
    <rPh sb="34" eb="36">
      <t>シュウエキ</t>
    </rPh>
    <rPh sb="36" eb="37">
      <t>テキ</t>
    </rPh>
    <rPh sb="37" eb="39">
      <t>シュウシ</t>
    </rPh>
    <rPh sb="39" eb="41">
      <t>ヒリツ</t>
    </rPh>
    <rPh sb="42" eb="44">
      <t>ゲンショウ</t>
    </rPh>
    <rPh sb="46" eb="48">
      <t>ヘイセイ</t>
    </rPh>
    <rPh sb="50" eb="52">
      <t>ネンド</t>
    </rPh>
    <rPh sb="53" eb="55">
      <t>ジョウショウ</t>
    </rPh>
    <rPh sb="60" eb="62">
      <t>レイワ</t>
    </rPh>
    <rPh sb="62" eb="63">
      <t>ゲン</t>
    </rPh>
    <rPh sb="63" eb="65">
      <t>ネンド</t>
    </rPh>
    <rPh sb="66" eb="68">
      <t>ショウヒ</t>
    </rPh>
    <rPh sb="68" eb="69">
      <t>ゼイ</t>
    </rPh>
    <rPh sb="69" eb="71">
      <t>ゾウゼイ</t>
    </rPh>
    <rPh sb="72" eb="73">
      <t>トモナ</t>
    </rPh>
    <rPh sb="74" eb="76">
      <t>リョウキン</t>
    </rPh>
    <rPh sb="76" eb="78">
      <t>カイセイ</t>
    </rPh>
    <rPh sb="79" eb="80">
      <t>オコナ</t>
    </rPh>
    <rPh sb="81" eb="83">
      <t>シュウエキ</t>
    </rPh>
    <rPh sb="84" eb="86">
      <t>ゾウカ</t>
    </rPh>
    <rPh sb="92" eb="95">
      <t>チホウサイ</t>
    </rPh>
    <rPh sb="95" eb="97">
      <t>ショウカン</t>
    </rPh>
    <rPh sb="97" eb="98">
      <t>キン</t>
    </rPh>
    <rPh sb="99" eb="101">
      <t>ゾウカ</t>
    </rPh>
    <rPh sb="104" eb="106">
      <t>エイキョウ</t>
    </rPh>
    <rPh sb="107" eb="108">
      <t>オオ</t>
    </rPh>
    <rPh sb="111" eb="113">
      <t>レイワ</t>
    </rPh>
    <rPh sb="113" eb="114">
      <t>ゲン</t>
    </rPh>
    <rPh sb="114" eb="116">
      <t>ネンド</t>
    </rPh>
    <rPh sb="117" eb="119">
      <t>ヒリツ</t>
    </rPh>
    <rPh sb="120" eb="122">
      <t>ゲンショウ</t>
    </rPh>
    <rPh sb="179" eb="182">
      <t>シヨウリョウ</t>
    </rPh>
    <rPh sb="182" eb="184">
      <t>シュウニュウ</t>
    </rPh>
    <rPh sb="185" eb="186">
      <t>タイ</t>
    </rPh>
    <rPh sb="188" eb="190">
      <t>キギョウ</t>
    </rPh>
    <rPh sb="190" eb="191">
      <t>サイ</t>
    </rPh>
    <rPh sb="191" eb="193">
      <t>ザンダカ</t>
    </rPh>
    <rPh sb="194" eb="196">
      <t>ワリアイ</t>
    </rPh>
    <rPh sb="200" eb="202">
      <t>レイワ</t>
    </rPh>
    <rPh sb="202" eb="203">
      <t>ゲン</t>
    </rPh>
    <rPh sb="203" eb="205">
      <t>ネンド</t>
    </rPh>
    <rPh sb="216" eb="218">
      <t>ゲンザイ</t>
    </rPh>
    <rPh sb="219" eb="222">
      <t>チホウサイ</t>
    </rPh>
    <rPh sb="223" eb="225">
      <t>ショウカン</t>
    </rPh>
    <rPh sb="225" eb="227">
      <t>ザイゲン</t>
    </rPh>
    <rPh sb="230" eb="232">
      <t>イッパン</t>
    </rPh>
    <rPh sb="232" eb="234">
      <t>カイケイ</t>
    </rPh>
    <rPh sb="234" eb="236">
      <t>クリイレ</t>
    </rPh>
    <rPh sb="236" eb="237">
      <t>キン</t>
    </rPh>
    <rPh sb="239" eb="241">
      <t>フタン</t>
    </rPh>
    <rPh sb="242" eb="244">
      <t>テキヨウ</t>
    </rPh>
    <rPh sb="251" eb="253">
      <t>サンテイ</t>
    </rPh>
    <rPh sb="366" eb="368">
      <t>ゾウカ</t>
    </rPh>
    <rPh sb="382" eb="383">
      <t>タカ</t>
    </rPh>
    <rPh sb="408" eb="409">
      <t>ノゾ</t>
    </rPh>
    <rPh sb="546" eb="548">
      <t>ケイハツ</t>
    </rPh>
    <rPh sb="550" eb="553">
      <t>スイセンカ</t>
    </rPh>
    <rPh sb="553" eb="554">
      <t>リツ</t>
    </rPh>
    <rPh sb="560" eb="561">
      <t>チカ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</si>
</sst>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C8D-41BA-8300-8C9B537E3B78}"/>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2.0499999999999998</c:v>
                </c:pt>
                <c:pt idx="2">
                  <c:v>0.01</c:v>
                </c:pt>
                <c:pt idx="3">
                  <c:v>0.01</c:v>
                </c:pt>
                <c:pt idx="4">
                  <c:v>0.02</c:v>
                </c:pt>
              </c:numCache>
            </c:numRef>
          </c:val>
          <c:smooth val="0"/>
          <c:extLst>
            <c:ext xmlns:c16="http://schemas.microsoft.com/office/drawing/2014/chart" uri="{C3380CC4-5D6E-409C-BE32-E72D297353CC}">
              <c16:uniqueId val="{00000001-AC8D-41BA-8300-8C9B537E3B78}"/>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54.23</c:v>
                </c:pt>
                <c:pt idx="1">
                  <c:v>50.38</c:v>
                </c:pt>
                <c:pt idx="2">
                  <c:v>50.63</c:v>
                </c:pt>
                <c:pt idx="3">
                  <c:v>50.04</c:v>
                </c:pt>
                <c:pt idx="4">
                  <c:v>50.04</c:v>
                </c:pt>
              </c:numCache>
            </c:numRef>
          </c:val>
          <c:extLst>
            <c:ext xmlns:c16="http://schemas.microsoft.com/office/drawing/2014/chart" uri="{C3380CC4-5D6E-409C-BE32-E72D297353CC}">
              <c16:uniqueId val="{00000000-AE0B-4BC8-8CB1-737653AD800B}"/>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52.31</c:v>
                </c:pt>
                <c:pt idx="1">
                  <c:v>60.65</c:v>
                </c:pt>
                <c:pt idx="2">
                  <c:v>51.75</c:v>
                </c:pt>
                <c:pt idx="3">
                  <c:v>50.68</c:v>
                </c:pt>
                <c:pt idx="4">
                  <c:v>50.14</c:v>
                </c:pt>
              </c:numCache>
            </c:numRef>
          </c:val>
          <c:smooth val="0"/>
          <c:extLst>
            <c:ext xmlns:c16="http://schemas.microsoft.com/office/drawing/2014/chart" uri="{C3380CC4-5D6E-409C-BE32-E72D297353CC}">
              <c16:uniqueId val="{00000001-AE0B-4BC8-8CB1-737653AD800B}"/>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97.7</c:v>
                </c:pt>
                <c:pt idx="1">
                  <c:v>99.36</c:v>
                </c:pt>
                <c:pt idx="2">
                  <c:v>97.27</c:v>
                </c:pt>
                <c:pt idx="3">
                  <c:v>97.99</c:v>
                </c:pt>
                <c:pt idx="4">
                  <c:v>98.24</c:v>
                </c:pt>
              </c:numCache>
            </c:numRef>
          </c:val>
          <c:extLst>
            <c:ext xmlns:c16="http://schemas.microsoft.com/office/drawing/2014/chart" uri="{C3380CC4-5D6E-409C-BE32-E72D297353CC}">
              <c16:uniqueId val="{00000000-1FD1-4609-9277-D6F15A5E58E7}"/>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84.32</c:v>
                </c:pt>
                <c:pt idx="1">
                  <c:v>84.58</c:v>
                </c:pt>
                <c:pt idx="2">
                  <c:v>84.84</c:v>
                </c:pt>
                <c:pt idx="3">
                  <c:v>84.86</c:v>
                </c:pt>
                <c:pt idx="4">
                  <c:v>84.98</c:v>
                </c:pt>
              </c:numCache>
            </c:numRef>
          </c:val>
          <c:smooth val="0"/>
          <c:extLst>
            <c:ext xmlns:c16="http://schemas.microsoft.com/office/drawing/2014/chart" uri="{C3380CC4-5D6E-409C-BE32-E72D297353CC}">
              <c16:uniqueId val="{00000001-1FD1-4609-9277-D6F15A5E58E7}"/>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59.15</c:v>
                </c:pt>
                <c:pt idx="1">
                  <c:v>56.18</c:v>
                </c:pt>
                <c:pt idx="2">
                  <c:v>60.64</c:v>
                </c:pt>
                <c:pt idx="3">
                  <c:v>57.47</c:v>
                </c:pt>
                <c:pt idx="4">
                  <c:v>56.77</c:v>
                </c:pt>
              </c:numCache>
            </c:numRef>
          </c:val>
          <c:extLst>
            <c:ext xmlns:c16="http://schemas.microsoft.com/office/drawing/2014/chart" uri="{C3380CC4-5D6E-409C-BE32-E72D297353CC}">
              <c16:uniqueId val="{00000000-E170-4893-ADCB-F684DDE9D7B7}"/>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170-4893-ADCB-F684DDE9D7B7}"/>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F17-41E6-8D20-674D5545506B}"/>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F17-41E6-8D20-674D5545506B}"/>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D44-4C38-BEBF-867EDB7D14A1}"/>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D44-4C38-BEBF-867EDB7D14A1}"/>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DAF-4C8B-9F40-CF9CEAB0ACF7}"/>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DAF-4C8B-9F40-CF9CEAB0ACF7}"/>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E56-4FA6-BB0E-485D84F15B80}"/>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E56-4FA6-BB0E-485D84F15B80}"/>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753.33</c:v>
                </c:pt>
                <c:pt idx="1">
                  <c:v>836.49</c:v>
                </c:pt>
                <c:pt idx="2">
                  <c:v>789.43</c:v>
                </c:pt>
                <c:pt idx="3" formatCode="#,##0.00;&quot;△&quot;#,##0.00">
                  <c:v>0</c:v>
                </c:pt>
                <c:pt idx="4" formatCode="#,##0.00;&quot;△&quot;#,##0.00">
                  <c:v>0</c:v>
                </c:pt>
              </c:numCache>
            </c:numRef>
          </c:val>
          <c:extLst>
            <c:ext xmlns:c16="http://schemas.microsoft.com/office/drawing/2014/chart" uri="{C3380CC4-5D6E-409C-BE32-E72D297353CC}">
              <c16:uniqueId val="{00000000-82CA-4EF7-926A-70409762E840}"/>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1081.8</c:v>
                </c:pt>
                <c:pt idx="1">
                  <c:v>974.93</c:v>
                </c:pt>
                <c:pt idx="2">
                  <c:v>855.8</c:v>
                </c:pt>
                <c:pt idx="3">
                  <c:v>789.46</c:v>
                </c:pt>
                <c:pt idx="4">
                  <c:v>826.83</c:v>
                </c:pt>
              </c:numCache>
            </c:numRef>
          </c:val>
          <c:smooth val="0"/>
          <c:extLst>
            <c:ext xmlns:c16="http://schemas.microsoft.com/office/drawing/2014/chart" uri="{C3380CC4-5D6E-409C-BE32-E72D297353CC}">
              <c16:uniqueId val="{00000001-82CA-4EF7-926A-70409762E840}"/>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82.96</c:v>
                </c:pt>
                <c:pt idx="1">
                  <c:v>82.76</c:v>
                </c:pt>
                <c:pt idx="2">
                  <c:v>97.71</c:v>
                </c:pt>
                <c:pt idx="3">
                  <c:v>85.52</c:v>
                </c:pt>
                <c:pt idx="4">
                  <c:v>84.77</c:v>
                </c:pt>
              </c:numCache>
            </c:numRef>
          </c:val>
          <c:extLst>
            <c:ext xmlns:c16="http://schemas.microsoft.com/office/drawing/2014/chart" uri="{C3380CC4-5D6E-409C-BE32-E72D297353CC}">
              <c16:uniqueId val="{00000000-BE88-4A51-B392-145F9B81010C}"/>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52.19</c:v>
                </c:pt>
                <c:pt idx="1">
                  <c:v>55.32</c:v>
                </c:pt>
                <c:pt idx="2">
                  <c:v>59.8</c:v>
                </c:pt>
                <c:pt idx="3">
                  <c:v>57.77</c:v>
                </c:pt>
                <c:pt idx="4">
                  <c:v>57.31</c:v>
                </c:pt>
              </c:numCache>
            </c:numRef>
          </c:val>
          <c:smooth val="0"/>
          <c:extLst>
            <c:ext xmlns:c16="http://schemas.microsoft.com/office/drawing/2014/chart" uri="{C3380CC4-5D6E-409C-BE32-E72D297353CC}">
              <c16:uniqueId val="{00000001-BE88-4A51-B392-145F9B81010C}"/>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209.2</c:v>
                </c:pt>
                <c:pt idx="1">
                  <c:v>209.74</c:v>
                </c:pt>
                <c:pt idx="2">
                  <c:v>176.64</c:v>
                </c:pt>
                <c:pt idx="3">
                  <c:v>202.44</c:v>
                </c:pt>
                <c:pt idx="4">
                  <c:v>206.2</c:v>
                </c:pt>
              </c:numCache>
            </c:numRef>
          </c:val>
          <c:extLst>
            <c:ext xmlns:c16="http://schemas.microsoft.com/office/drawing/2014/chart" uri="{C3380CC4-5D6E-409C-BE32-E72D297353CC}">
              <c16:uniqueId val="{00000000-0315-4162-A590-E0F23D9433F4}"/>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296.14</c:v>
                </c:pt>
                <c:pt idx="1">
                  <c:v>283.17</c:v>
                </c:pt>
                <c:pt idx="2">
                  <c:v>263.76</c:v>
                </c:pt>
                <c:pt idx="3">
                  <c:v>274.35000000000002</c:v>
                </c:pt>
                <c:pt idx="4">
                  <c:v>273.52</c:v>
                </c:pt>
              </c:numCache>
            </c:numRef>
          </c:val>
          <c:smooth val="0"/>
          <c:extLst>
            <c:ext xmlns:c16="http://schemas.microsoft.com/office/drawing/2014/chart" uri="{C3380CC4-5D6E-409C-BE32-E72D297353CC}">
              <c16:uniqueId val="{00000001-0315-4162-A590-E0F23D9433F4}"/>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【765.47】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【51.30】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【257.86】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V10" zoomScale="80" zoomScaleNormal="8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山形県　三川町</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農業集落排水</v>
      </c>
      <c r="Q8" s="49"/>
      <c r="R8" s="49"/>
      <c r="S8" s="49"/>
      <c r="T8" s="49"/>
      <c r="U8" s="49"/>
      <c r="V8" s="49"/>
      <c r="W8" s="49" t="str">
        <f>データ!L6</f>
        <v>F2</v>
      </c>
      <c r="X8" s="49"/>
      <c r="Y8" s="49"/>
      <c r="Z8" s="49"/>
      <c r="AA8" s="49"/>
      <c r="AB8" s="49"/>
      <c r="AC8" s="49"/>
      <c r="AD8" s="50" t="str">
        <f>データ!$M$6</f>
        <v>非設置</v>
      </c>
      <c r="AE8" s="50"/>
      <c r="AF8" s="50"/>
      <c r="AG8" s="50"/>
      <c r="AH8" s="50"/>
      <c r="AI8" s="50"/>
      <c r="AJ8" s="50"/>
      <c r="AK8" s="3"/>
      <c r="AL8" s="51">
        <f>データ!S6</f>
        <v>7410</v>
      </c>
      <c r="AM8" s="51"/>
      <c r="AN8" s="51"/>
      <c r="AO8" s="51"/>
      <c r="AP8" s="51"/>
      <c r="AQ8" s="51"/>
      <c r="AR8" s="51"/>
      <c r="AS8" s="51"/>
      <c r="AT8" s="46">
        <f>データ!T6</f>
        <v>33.22</v>
      </c>
      <c r="AU8" s="46"/>
      <c r="AV8" s="46"/>
      <c r="AW8" s="46"/>
      <c r="AX8" s="46"/>
      <c r="AY8" s="46"/>
      <c r="AZ8" s="46"/>
      <c r="BA8" s="46"/>
      <c r="BB8" s="46">
        <f>データ!U6</f>
        <v>223.06</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34.630000000000003</v>
      </c>
      <c r="Q10" s="46"/>
      <c r="R10" s="46"/>
      <c r="S10" s="46"/>
      <c r="T10" s="46"/>
      <c r="U10" s="46"/>
      <c r="V10" s="46"/>
      <c r="W10" s="46">
        <f>データ!Q6</f>
        <v>93.79</v>
      </c>
      <c r="X10" s="46"/>
      <c r="Y10" s="46"/>
      <c r="Z10" s="46"/>
      <c r="AA10" s="46"/>
      <c r="AB10" s="46"/>
      <c r="AC10" s="46"/>
      <c r="AD10" s="51">
        <f>データ!R6</f>
        <v>3436</v>
      </c>
      <c r="AE10" s="51"/>
      <c r="AF10" s="51"/>
      <c r="AG10" s="51"/>
      <c r="AH10" s="51"/>
      <c r="AI10" s="51"/>
      <c r="AJ10" s="51"/>
      <c r="AK10" s="2"/>
      <c r="AL10" s="51">
        <f>データ!V6</f>
        <v>2555</v>
      </c>
      <c r="AM10" s="51"/>
      <c r="AN10" s="51"/>
      <c r="AO10" s="51"/>
      <c r="AP10" s="51"/>
      <c r="AQ10" s="51"/>
      <c r="AR10" s="51"/>
      <c r="AS10" s="51"/>
      <c r="AT10" s="46">
        <f>データ!W6</f>
        <v>1.56</v>
      </c>
      <c r="AU10" s="46"/>
      <c r="AV10" s="46"/>
      <c r="AW10" s="46"/>
      <c r="AX10" s="46"/>
      <c r="AY10" s="46"/>
      <c r="AZ10" s="46"/>
      <c r="BA10" s="46"/>
      <c r="BB10" s="46">
        <f>データ!X6</f>
        <v>1637.82</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118</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116</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117</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【765.47】</v>
      </c>
      <c r="I86" s="26" t="str">
        <f>データ!CA6</f>
        <v>【59.59】</v>
      </c>
      <c r="J86" s="26" t="str">
        <f>データ!CL6</f>
        <v>【257.86】</v>
      </c>
      <c r="K86" s="26" t="str">
        <f>データ!CW6</f>
        <v>【51.30】</v>
      </c>
      <c r="L86" s="26" t="str">
        <f>データ!DH6</f>
        <v>【86.22】</v>
      </c>
      <c r="M86" s="26" t="s">
        <v>44</v>
      </c>
      <c r="N86" s="26" t="s">
        <v>43</v>
      </c>
      <c r="O86" s="26" t="str">
        <f>データ!EO6</f>
        <v>【0.02】</v>
      </c>
    </row>
  </sheetData>
  <sheetProtection algorithmName="SHA-512" hashValue="YjZvS+mMphELMX5jHrkjzkrqAicya78czKs4fNYKy2HxVn8qtiIIBn/xWJoVAe6hpL1qcXE8BGQXD+Ac6dD6qQ==" saltValue="kGlGUokZWoiuW6jirJ6WTA=="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2019</v>
      </c>
      <c r="C6" s="33">
        <f t="shared" ref="C6:X6" si="3">C7</f>
        <v>64262</v>
      </c>
      <c r="D6" s="33">
        <f t="shared" si="3"/>
        <v>47</v>
      </c>
      <c r="E6" s="33">
        <f t="shared" si="3"/>
        <v>17</v>
      </c>
      <c r="F6" s="33">
        <f t="shared" si="3"/>
        <v>5</v>
      </c>
      <c r="G6" s="33">
        <f t="shared" si="3"/>
        <v>0</v>
      </c>
      <c r="H6" s="33" t="str">
        <f t="shared" si="3"/>
        <v>山形県　三川町</v>
      </c>
      <c r="I6" s="33" t="str">
        <f t="shared" si="3"/>
        <v>法非適用</v>
      </c>
      <c r="J6" s="33" t="str">
        <f t="shared" si="3"/>
        <v>下水道事業</v>
      </c>
      <c r="K6" s="33" t="str">
        <f t="shared" si="3"/>
        <v>農業集落排水</v>
      </c>
      <c r="L6" s="33" t="str">
        <f t="shared" si="3"/>
        <v>F2</v>
      </c>
      <c r="M6" s="33" t="str">
        <f t="shared" si="3"/>
        <v>非設置</v>
      </c>
      <c r="N6" s="34" t="str">
        <f t="shared" si="3"/>
        <v>-</v>
      </c>
      <c r="O6" s="34" t="str">
        <f t="shared" si="3"/>
        <v>該当数値なし</v>
      </c>
      <c r="P6" s="34">
        <f t="shared" si="3"/>
        <v>34.630000000000003</v>
      </c>
      <c r="Q6" s="34">
        <f t="shared" si="3"/>
        <v>93.79</v>
      </c>
      <c r="R6" s="34">
        <f t="shared" si="3"/>
        <v>3436</v>
      </c>
      <c r="S6" s="34">
        <f t="shared" si="3"/>
        <v>7410</v>
      </c>
      <c r="T6" s="34">
        <f t="shared" si="3"/>
        <v>33.22</v>
      </c>
      <c r="U6" s="34">
        <f t="shared" si="3"/>
        <v>223.06</v>
      </c>
      <c r="V6" s="34">
        <f t="shared" si="3"/>
        <v>2555</v>
      </c>
      <c r="W6" s="34">
        <f t="shared" si="3"/>
        <v>1.56</v>
      </c>
      <c r="X6" s="34">
        <f t="shared" si="3"/>
        <v>1637.82</v>
      </c>
      <c r="Y6" s="35">
        <f>IF(Y7="",NA(),Y7)</f>
        <v>59.15</v>
      </c>
      <c r="Z6" s="35">
        <f t="shared" ref="Z6:AH6" si="4">IF(Z7="",NA(),Z7)</f>
        <v>56.18</v>
      </c>
      <c r="AA6" s="35">
        <f t="shared" si="4"/>
        <v>60.64</v>
      </c>
      <c r="AB6" s="35">
        <f t="shared" si="4"/>
        <v>57.47</v>
      </c>
      <c r="AC6" s="35">
        <f t="shared" si="4"/>
        <v>56.77</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753.33</v>
      </c>
      <c r="BG6" s="35">
        <f t="shared" ref="BG6:BO6" si="7">IF(BG7="",NA(),BG7)</f>
        <v>836.49</v>
      </c>
      <c r="BH6" s="35">
        <f t="shared" si="7"/>
        <v>789.43</v>
      </c>
      <c r="BI6" s="34">
        <f t="shared" si="7"/>
        <v>0</v>
      </c>
      <c r="BJ6" s="34">
        <f t="shared" si="7"/>
        <v>0</v>
      </c>
      <c r="BK6" s="35">
        <f t="shared" si="7"/>
        <v>1081.8</v>
      </c>
      <c r="BL6" s="35">
        <f t="shared" si="7"/>
        <v>974.93</v>
      </c>
      <c r="BM6" s="35">
        <f t="shared" si="7"/>
        <v>855.8</v>
      </c>
      <c r="BN6" s="35">
        <f t="shared" si="7"/>
        <v>789.46</v>
      </c>
      <c r="BO6" s="35">
        <f t="shared" si="7"/>
        <v>826.83</v>
      </c>
      <c r="BP6" s="34" t="str">
        <f>IF(BP7="","",IF(BP7="-","【-】","【"&amp;SUBSTITUTE(TEXT(BP7,"#,##0.00"),"-","△")&amp;"】"))</f>
        <v>【765.47】</v>
      </c>
      <c r="BQ6" s="35">
        <f>IF(BQ7="",NA(),BQ7)</f>
        <v>82.96</v>
      </c>
      <c r="BR6" s="35">
        <f t="shared" ref="BR6:BZ6" si="8">IF(BR7="",NA(),BR7)</f>
        <v>82.76</v>
      </c>
      <c r="BS6" s="35">
        <f t="shared" si="8"/>
        <v>97.71</v>
      </c>
      <c r="BT6" s="35">
        <f t="shared" si="8"/>
        <v>85.52</v>
      </c>
      <c r="BU6" s="35">
        <f t="shared" si="8"/>
        <v>84.77</v>
      </c>
      <c r="BV6" s="35">
        <f t="shared" si="8"/>
        <v>52.19</v>
      </c>
      <c r="BW6" s="35">
        <f t="shared" si="8"/>
        <v>55.32</v>
      </c>
      <c r="BX6" s="35">
        <f t="shared" si="8"/>
        <v>59.8</v>
      </c>
      <c r="BY6" s="35">
        <f t="shared" si="8"/>
        <v>57.77</v>
      </c>
      <c r="BZ6" s="35">
        <f t="shared" si="8"/>
        <v>57.31</v>
      </c>
      <c r="CA6" s="34" t="str">
        <f>IF(CA7="","",IF(CA7="-","【-】","【"&amp;SUBSTITUTE(TEXT(CA7,"#,##0.00"),"-","△")&amp;"】"))</f>
        <v>【59.59】</v>
      </c>
      <c r="CB6" s="35">
        <f>IF(CB7="",NA(),CB7)</f>
        <v>209.2</v>
      </c>
      <c r="CC6" s="35">
        <f t="shared" ref="CC6:CK6" si="9">IF(CC7="",NA(),CC7)</f>
        <v>209.74</v>
      </c>
      <c r="CD6" s="35">
        <f t="shared" si="9"/>
        <v>176.64</v>
      </c>
      <c r="CE6" s="35">
        <f t="shared" si="9"/>
        <v>202.44</v>
      </c>
      <c r="CF6" s="35">
        <f t="shared" si="9"/>
        <v>206.2</v>
      </c>
      <c r="CG6" s="35">
        <f t="shared" si="9"/>
        <v>296.14</v>
      </c>
      <c r="CH6" s="35">
        <f t="shared" si="9"/>
        <v>283.17</v>
      </c>
      <c r="CI6" s="35">
        <f t="shared" si="9"/>
        <v>263.76</v>
      </c>
      <c r="CJ6" s="35">
        <f t="shared" si="9"/>
        <v>274.35000000000002</v>
      </c>
      <c r="CK6" s="35">
        <f t="shared" si="9"/>
        <v>273.52</v>
      </c>
      <c r="CL6" s="34" t="str">
        <f>IF(CL7="","",IF(CL7="-","【-】","【"&amp;SUBSTITUTE(TEXT(CL7,"#,##0.00"),"-","△")&amp;"】"))</f>
        <v>【257.86】</v>
      </c>
      <c r="CM6" s="35">
        <f>IF(CM7="",NA(),CM7)</f>
        <v>54.23</v>
      </c>
      <c r="CN6" s="35">
        <f t="shared" ref="CN6:CV6" si="10">IF(CN7="",NA(),CN7)</f>
        <v>50.38</v>
      </c>
      <c r="CO6" s="35">
        <f t="shared" si="10"/>
        <v>50.63</v>
      </c>
      <c r="CP6" s="35">
        <f t="shared" si="10"/>
        <v>50.04</v>
      </c>
      <c r="CQ6" s="35">
        <f t="shared" si="10"/>
        <v>50.04</v>
      </c>
      <c r="CR6" s="35">
        <f t="shared" si="10"/>
        <v>52.31</v>
      </c>
      <c r="CS6" s="35">
        <f t="shared" si="10"/>
        <v>60.65</v>
      </c>
      <c r="CT6" s="35">
        <f t="shared" si="10"/>
        <v>51.75</v>
      </c>
      <c r="CU6" s="35">
        <f t="shared" si="10"/>
        <v>50.68</v>
      </c>
      <c r="CV6" s="35">
        <f t="shared" si="10"/>
        <v>50.14</v>
      </c>
      <c r="CW6" s="34" t="str">
        <f>IF(CW7="","",IF(CW7="-","【-】","【"&amp;SUBSTITUTE(TEXT(CW7,"#,##0.00"),"-","△")&amp;"】"))</f>
        <v>【51.30】</v>
      </c>
      <c r="CX6" s="35">
        <f>IF(CX7="",NA(),CX7)</f>
        <v>97.7</v>
      </c>
      <c r="CY6" s="35">
        <f t="shared" ref="CY6:DG6" si="11">IF(CY7="",NA(),CY7)</f>
        <v>99.36</v>
      </c>
      <c r="CZ6" s="35">
        <f t="shared" si="11"/>
        <v>97.27</v>
      </c>
      <c r="DA6" s="35">
        <f t="shared" si="11"/>
        <v>97.99</v>
      </c>
      <c r="DB6" s="35">
        <f t="shared" si="11"/>
        <v>98.24</v>
      </c>
      <c r="DC6" s="35">
        <f t="shared" si="11"/>
        <v>84.32</v>
      </c>
      <c r="DD6" s="35">
        <f t="shared" si="11"/>
        <v>84.58</v>
      </c>
      <c r="DE6" s="35">
        <f t="shared" si="11"/>
        <v>84.84</v>
      </c>
      <c r="DF6" s="35">
        <f t="shared" si="11"/>
        <v>84.86</v>
      </c>
      <c r="DG6" s="35">
        <f t="shared" si="11"/>
        <v>84.98</v>
      </c>
      <c r="DH6" s="34" t="str">
        <f>IF(DH7="","",IF(DH7="-","【-】","【"&amp;SUBSTITUTE(TEXT(DH7,"#,##0.00"),"-","△")&amp;"】"))</f>
        <v>【86.22】</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0.01</v>
      </c>
      <c r="EK6" s="35">
        <f t="shared" si="14"/>
        <v>2.0499999999999998</v>
      </c>
      <c r="EL6" s="35">
        <f t="shared" si="14"/>
        <v>0.01</v>
      </c>
      <c r="EM6" s="35">
        <f t="shared" si="14"/>
        <v>0.01</v>
      </c>
      <c r="EN6" s="35">
        <f t="shared" si="14"/>
        <v>0.02</v>
      </c>
      <c r="EO6" s="34" t="str">
        <f>IF(EO7="","",IF(EO7="-","【-】","【"&amp;SUBSTITUTE(TEXT(EO7,"#,##0.00"),"-","△")&amp;"】"))</f>
        <v>【0.02】</v>
      </c>
    </row>
    <row r="7" spans="1:145" s="36" customFormat="1" x14ac:dyDescent="0.15">
      <c r="A7" s="28"/>
      <c r="B7" s="37">
        <v>2019</v>
      </c>
      <c r="C7" s="37">
        <v>64262</v>
      </c>
      <c r="D7" s="37">
        <v>47</v>
      </c>
      <c r="E7" s="37">
        <v>17</v>
      </c>
      <c r="F7" s="37">
        <v>5</v>
      </c>
      <c r="G7" s="37">
        <v>0</v>
      </c>
      <c r="H7" s="37" t="s">
        <v>98</v>
      </c>
      <c r="I7" s="37" t="s">
        <v>99</v>
      </c>
      <c r="J7" s="37" t="s">
        <v>100</v>
      </c>
      <c r="K7" s="37" t="s">
        <v>101</v>
      </c>
      <c r="L7" s="37" t="s">
        <v>102</v>
      </c>
      <c r="M7" s="37" t="s">
        <v>103</v>
      </c>
      <c r="N7" s="38" t="s">
        <v>104</v>
      </c>
      <c r="O7" s="38" t="s">
        <v>105</v>
      </c>
      <c r="P7" s="38">
        <v>34.630000000000003</v>
      </c>
      <c r="Q7" s="38">
        <v>93.79</v>
      </c>
      <c r="R7" s="38">
        <v>3436</v>
      </c>
      <c r="S7" s="38">
        <v>7410</v>
      </c>
      <c r="T7" s="38">
        <v>33.22</v>
      </c>
      <c r="U7" s="38">
        <v>223.06</v>
      </c>
      <c r="V7" s="38">
        <v>2555</v>
      </c>
      <c r="W7" s="38">
        <v>1.56</v>
      </c>
      <c r="X7" s="38">
        <v>1637.82</v>
      </c>
      <c r="Y7" s="38">
        <v>59.15</v>
      </c>
      <c r="Z7" s="38">
        <v>56.18</v>
      </c>
      <c r="AA7" s="38">
        <v>60.64</v>
      </c>
      <c r="AB7" s="38">
        <v>57.47</v>
      </c>
      <c r="AC7" s="38">
        <v>56.77</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753.33</v>
      </c>
      <c r="BG7" s="38">
        <v>836.49</v>
      </c>
      <c r="BH7" s="38">
        <v>789.43</v>
      </c>
      <c r="BI7" s="38">
        <v>0</v>
      </c>
      <c r="BJ7" s="38">
        <v>0</v>
      </c>
      <c r="BK7" s="38">
        <v>1081.8</v>
      </c>
      <c r="BL7" s="38">
        <v>974.93</v>
      </c>
      <c r="BM7" s="38">
        <v>855.8</v>
      </c>
      <c r="BN7" s="38">
        <v>789.46</v>
      </c>
      <c r="BO7" s="38">
        <v>826.83</v>
      </c>
      <c r="BP7" s="38">
        <v>765.47</v>
      </c>
      <c r="BQ7" s="38">
        <v>82.96</v>
      </c>
      <c r="BR7" s="38">
        <v>82.76</v>
      </c>
      <c r="BS7" s="38">
        <v>97.71</v>
      </c>
      <c r="BT7" s="38">
        <v>85.52</v>
      </c>
      <c r="BU7" s="38">
        <v>84.77</v>
      </c>
      <c r="BV7" s="38">
        <v>52.19</v>
      </c>
      <c r="BW7" s="38">
        <v>55.32</v>
      </c>
      <c r="BX7" s="38">
        <v>59.8</v>
      </c>
      <c r="BY7" s="38">
        <v>57.77</v>
      </c>
      <c r="BZ7" s="38">
        <v>57.31</v>
      </c>
      <c r="CA7" s="38">
        <v>59.59</v>
      </c>
      <c r="CB7" s="38">
        <v>209.2</v>
      </c>
      <c r="CC7" s="38">
        <v>209.74</v>
      </c>
      <c r="CD7" s="38">
        <v>176.64</v>
      </c>
      <c r="CE7" s="38">
        <v>202.44</v>
      </c>
      <c r="CF7" s="38">
        <v>206.2</v>
      </c>
      <c r="CG7" s="38">
        <v>296.14</v>
      </c>
      <c r="CH7" s="38">
        <v>283.17</v>
      </c>
      <c r="CI7" s="38">
        <v>263.76</v>
      </c>
      <c r="CJ7" s="38">
        <v>274.35000000000002</v>
      </c>
      <c r="CK7" s="38">
        <v>273.52</v>
      </c>
      <c r="CL7" s="38">
        <v>257.86</v>
      </c>
      <c r="CM7" s="38">
        <v>54.23</v>
      </c>
      <c r="CN7" s="38">
        <v>50.38</v>
      </c>
      <c r="CO7" s="38">
        <v>50.63</v>
      </c>
      <c r="CP7" s="38">
        <v>50.04</v>
      </c>
      <c r="CQ7" s="38">
        <v>50.04</v>
      </c>
      <c r="CR7" s="38">
        <v>52.31</v>
      </c>
      <c r="CS7" s="38">
        <v>60.65</v>
      </c>
      <c r="CT7" s="38">
        <v>51.75</v>
      </c>
      <c r="CU7" s="38">
        <v>50.68</v>
      </c>
      <c r="CV7" s="38">
        <v>50.14</v>
      </c>
      <c r="CW7" s="38">
        <v>51.3</v>
      </c>
      <c r="CX7" s="38">
        <v>97.7</v>
      </c>
      <c r="CY7" s="38">
        <v>99.36</v>
      </c>
      <c r="CZ7" s="38">
        <v>97.27</v>
      </c>
      <c r="DA7" s="38">
        <v>97.99</v>
      </c>
      <c r="DB7" s="38">
        <v>98.24</v>
      </c>
      <c r="DC7" s="38">
        <v>84.32</v>
      </c>
      <c r="DD7" s="38">
        <v>84.58</v>
      </c>
      <c r="DE7" s="38">
        <v>84.84</v>
      </c>
      <c r="DF7" s="38">
        <v>84.86</v>
      </c>
      <c r="DG7" s="38">
        <v>84.98</v>
      </c>
      <c r="DH7" s="38">
        <v>86.22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0.01</v>
      </c>
      <c r="EK7" s="38">
        <v>2.0499999999999998</v>
      </c>
      <c r="EL7" s="38">
        <v>0.01</v>
      </c>
      <c r="EM7" s="38">
        <v>0.01</v>
      </c>
      <c r="EN7" s="38">
        <v>0.02</v>
      </c>
      <c r="EO7" s="38">
        <v>0.02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111</v>
      </c>
    </row>
    <row r="12" spans="1:145" x14ac:dyDescent="0.15">
      <c r="B12">
        <v>1</v>
      </c>
      <c r="C12">
        <v>1</v>
      </c>
      <c r="D12">
        <v>1</v>
      </c>
      <c r="E12">
        <v>1</v>
      </c>
      <c r="F12">
        <v>1</v>
      </c>
      <c r="G12" t="s">
        <v>112</v>
      </c>
    </row>
    <row r="13" spans="1:145" x14ac:dyDescent="0.15">
      <c r="B13" t="s">
        <v>113</v>
      </c>
      <c r="C13" t="s">
        <v>113</v>
      </c>
      <c r="D13" t="s">
        <v>113</v>
      </c>
      <c r="E13" t="s">
        <v>113</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丸山誠司</cp:lastModifiedBy>
  <dcterms:created xsi:type="dcterms:W3CDTF">2020-12-04T03:00:37Z</dcterms:created>
  <dcterms:modified xsi:type="dcterms:W3CDTF">2021-01-26T07:37:46Z</dcterms:modified>
  <cp:category/>
</cp:coreProperties>
</file>