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172.31.10.192\07_share$\02_staff\下水道用\00下水道共通\経営比較分析表\R02\01経営分析【提出】\最終提出版\"/>
    </mc:Choice>
  </mc:AlternateContent>
  <xr:revisionPtr revIDLastSave="0" documentId="8_{CF62D5E8-0016-494B-B815-5AD428E2A7F2}" xr6:coauthVersionLast="36" xr6:coauthVersionMax="36" xr10:uidLastSave="{00000000-0000-0000-0000-000000000000}"/>
  <workbookProtection workbookAlgorithmName="SHA-512" workbookHashValue="LNJjeD8dyJD+oHCBXMAeG8d6Tj7JqBsPY0pAK4ne6V0uofaVY5KGc3PL6LLuiVVKNX4tBz0ocwNoC1m4nj3W9w==" workbookSaltValue="geedwVR7g4vdZRRifFNIFA=="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D10" i="4"/>
  <c r="P10" i="4"/>
  <c r="I10" i="4"/>
  <c r="B10" i="4"/>
  <c r="AL8" i="4"/>
  <c r="P8" i="4"/>
  <c r="I8" i="4"/>
</calcChain>
</file>

<file path=xl/sharedStrings.xml><?xml version="1.0" encoding="utf-8"?>
<sst xmlns="http://schemas.openxmlformats.org/spreadsheetml/2006/main" count="247" uniqueCount="121">
  <si>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</si>
  <si>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</si>
  <si>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</si>
  <si>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</si>
  <si>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</si>
  <si>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</si>
  <si>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</si>
  <si>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</si>
  <si>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</si>
  <si>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</si>
  <si>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</si>
  <si>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</si>
  <si>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</si>
  <si>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</si>
  <si>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</si>
  <si>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</si>
  <si>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</si>
  <si>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</si>
  <si>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</si>
  <si>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</si>
  <si>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</si>
  <si>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</si>
  <si>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</si>
  <si>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</si>
  <si>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</si>
  <si>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</si>
  <si>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</si>
  <si>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</si>
  <si>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</si>
  <si>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</si>
  <si>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</si>
  <si>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</si>
  <si>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</si>
  <si>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</si>
  <si>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</si>
  <si>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</si>
  <si>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</si>
  <si>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</si>
  <si>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</si>
  <si>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</si>
  <si>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</si>
  <si>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</si>
  <si>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</si>
  <si>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</si>
  <si>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</si>
  <si>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</si>
  <si>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</si>
  <si>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</si>
  <si>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</si>
  <si>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</si>
  <si>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</si>
  <si>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</si>
  <si>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</si>
  <si>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</si>
  <si>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</si>
  <si>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</si>
  <si>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</si>
  <si>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</si>
  <si>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</si>
  <si>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</si>
  <si>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</si>
  <si>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</si>
  <si>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</si>
  <si>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</si>
  <si>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</si>
  <si>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</si>
  <si>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</si>
  <si>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</si>
  <si>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</si>
  <si>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</si>
  <si>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</si>
  <si>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</si>
  <si>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</si>
  <si>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</si>
  <si>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</si>
  <si>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</si>
  <si>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</si>
  <si>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</si>
  <si>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</si>
  <si>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</si>
  <si>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</si>
  <si>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</si>
  <si>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</si>
  <si>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</si>
  <si>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</si>
  <si>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</si>
  <si>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</si>
  <si>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</si>
  <si>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</si>
  <si>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</si>
  <si>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</si>
  <si>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</si>
  <si>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</si>
  <si>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</si>
  <si>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</si>
  <si>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</si>
  <si>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</si>
  <si>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</si>
  <si>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</si>
  <si>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</si>
  <si>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</si>
  <si>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</si>
  <si>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</si>
  <si>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</si>
  <si>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</si>
  <si>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</si>
  <si>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</si>
  <si>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</si>
  <si>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</si>
  <si>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</si>
  <si>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</si>
  <si>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</si>
  <si>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</si>
  <si>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</si>
  <si>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</si>
  <si>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</si>
  <si>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</si>
  <si>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</si>
  <si>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本事業は下水道未整備地において継続して取り組んでいくもので、今後も設置数の増が予想される事業です。今後、公営企業会計の適用を進めていきますが、その中で事業の「見える化」を図り、将来にわたり持続可能な経営基盤の確保を目指してまいります。</t>
    <rPh sb="1" eb="2">
      <t>ホン</t>
    </rPh>
    <rPh sb="2" eb="4">
      <t>ジギョウ</t>
    </rPh>
    <rPh sb="5" eb="8">
      <t>ゲスイドウ</t>
    </rPh>
    <rPh sb="8" eb="11">
      <t>ミセイビ</t>
    </rPh>
    <rPh sb="11" eb="12">
      <t>チ</t>
    </rPh>
    <rPh sb="16" eb="18">
      <t>ケイゾク</t>
    </rPh>
    <rPh sb="20" eb="21">
      <t>ト</t>
    </rPh>
    <rPh sb="22" eb="23">
      <t>ク</t>
    </rPh>
    <rPh sb="31" eb="33">
      <t>コンゴ</t>
    </rPh>
    <rPh sb="34" eb="36">
      <t>セッチ</t>
    </rPh>
    <rPh sb="36" eb="37">
      <t>スウ</t>
    </rPh>
    <rPh sb="38" eb="39">
      <t>ゾウ</t>
    </rPh>
    <rPh sb="40" eb="42">
      <t>ヨソウ</t>
    </rPh>
    <rPh sb="45" eb="47">
      <t>ジギョウ</t>
    </rPh>
    <phoneticPr fontId="4"/>
  </si>
  <si>
    <t>①収益的収支比率は、年々浄化槽設置が増え使用料収入も増加傾向にありますが、起債償還も増えているため100％を下回る状況となっております。
⑤経費回収率は、類似団体と比較すると高い数値を示しておりますが、使用料だけだは賄うことができず営業外収益を加え対応している状況です。加入者が増加し使用料収入が増えても、維持管理費が増加することから、使用料の見直しや経費節減を図っていく必要があると考えます。
⑥汚水処理原価は前年を上回るとともに、類似団体よりも高くなりました。これは前年の年間有収水量の増加率を上回る汚水処理費の増によるものです。
⑦施設利用率については近年類似団体よりも高い数値で推移しております。
⑧水洗化率は市町村設置型浄化槽事業により、浄化槽設置希望者が対象となるため100％となります。</t>
    <rPh sb="1" eb="4">
      <t>シュウエキテキ</t>
    </rPh>
    <rPh sb="4" eb="6">
      <t>シュウシ</t>
    </rPh>
    <rPh sb="6" eb="8">
      <t>ヒリツ</t>
    </rPh>
    <rPh sb="10" eb="12">
      <t>ネンネン</t>
    </rPh>
    <rPh sb="12" eb="15">
      <t>ジョウカソウ</t>
    </rPh>
    <rPh sb="15" eb="17">
      <t>セッチ</t>
    </rPh>
    <rPh sb="18" eb="19">
      <t>フ</t>
    </rPh>
    <rPh sb="20" eb="23">
      <t>シヨウリョウ</t>
    </rPh>
    <rPh sb="23" eb="25">
      <t>シュウニュウ</t>
    </rPh>
    <rPh sb="26" eb="28">
      <t>ゾウカ</t>
    </rPh>
    <rPh sb="28" eb="30">
      <t>ケイコウ</t>
    </rPh>
    <rPh sb="37" eb="39">
      <t>キサイ</t>
    </rPh>
    <rPh sb="39" eb="41">
      <t>ショウカン</t>
    </rPh>
    <rPh sb="42" eb="43">
      <t>フ</t>
    </rPh>
    <rPh sb="54" eb="56">
      <t>シタマワ</t>
    </rPh>
    <rPh sb="57" eb="59">
      <t>ジョウキョウ</t>
    </rPh>
    <rPh sb="70" eb="72">
      <t>ケイヒ</t>
    </rPh>
    <rPh sb="72" eb="74">
      <t>カイシュウ</t>
    </rPh>
    <rPh sb="74" eb="75">
      <t>リツ</t>
    </rPh>
    <rPh sb="77" eb="79">
      <t>ルイジ</t>
    </rPh>
    <rPh sb="79" eb="81">
      <t>ダンタイ</t>
    </rPh>
    <rPh sb="82" eb="84">
      <t>ヒカク</t>
    </rPh>
    <rPh sb="87" eb="88">
      <t>タカ</t>
    </rPh>
    <rPh sb="89" eb="91">
      <t>スウチ</t>
    </rPh>
    <rPh sb="92" eb="93">
      <t>シメ</t>
    </rPh>
    <rPh sb="101" eb="104">
      <t>シヨウリョウ</t>
    </rPh>
    <rPh sb="108" eb="109">
      <t>マカナ</t>
    </rPh>
    <rPh sb="116" eb="119">
      <t>エイギョウガイ</t>
    </rPh>
    <rPh sb="119" eb="121">
      <t>シュウエキ</t>
    </rPh>
    <rPh sb="122" eb="123">
      <t>クワ</t>
    </rPh>
    <rPh sb="124" eb="126">
      <t>タイオウ</t>
    </rPh>
    <rPh sb="130" eb="132">
      <t>ジョウキョウ</t>
    </rPh>
    <rPh sb="135" eb="138">
      <t>カニュウシャ</t>
    </rPh>
    <rPh sb="139" eb="141">
      <t>ゾウカ</t>
    </rPh>
    <rPh sb="142" eb="145">
      <t>シヨウリョウ</t>
    </rPh>
    <rPh sb="145" eb="147">
      <t>シュウニュウ</t>
    </rPh>
    <rPh sb="153" eb="155">
      <t>イジ</t>
    </rPh>
    <rPh sb="155" eb="158">
      <t>カンリヒ</t>
    </rPh>
    <rPh sb="159" eb="161">
      <t>ゾウカ</t>
    </rPh>
    <rPh sb="168" eb="171">
      <t>シヨウリョウ</t>
    </rPh>
    <rPh sb="172" eb="174">
      <t>ミナオ</t>
    </rPh>
    <rPh sb="176" eb="178">
      <t>ケイヒ</t>
    </rPh>
    <rPh sb="178" eb="180">
      <t>セツゲン</t>
    </rPh>
    <rPh sb="181" eb="182">
      <t>ハカ</t>
    </rPh>
    <rPh sb="186" eb="188">
      <t>ヒツヨウ</t>
    </rPh>
    <rPh sb="192" eb="193">
      <t>カンガ</t>
    </rPh>
    <rPh sb="199" eb="201">
      <t>オスイ</t>
    </rPh>
    <rPh sb="201" eb="203">
      <t>ショリ</t>
    </rPh>
    <rPh sb="203" eb="205">
      <t>ゲンカ</t>
    </rPh>
    <rPh sb="206" eb="208">
      <t>ゼンネン</t>
    </rPh>
    <rPh sb="209" eb="211">
      <t>ウワマワ</t>
    </rPh>
    <rPh sb="217" eb="219">
      <t>ルイジ</t>
    </rPh>
    <rPh sb="219" eb="221">
      <t>ダンタイ</t>
    </rPh>
    <rPh sb="224" eb="225">
      <t>タカ</t>
    </rPh>
    <rPh sb="235" eb="237">
      <t>ゼンネン</t>
    </rPh>
    <rPh sb="238" eb="240">
      <t>ネンカン</t>
    </rPh>
    <rPh sb="240" eb="242">
      <t>ユウシュウ</t>
    </rPh>
    <rPh sb="242" eb="244">
      <t>スイリョウ</t>
    </rPh>
    <rPh sb="245" eb="247">
      <t>ゾウカ</t>
    </rPh>
    <rPh sb="247" eb="248">
      <t>リツ</t>
    </rPh>
    <rPh sb="249" eb="251">
      <t>ウワマワ</t>
    </rPh>
    <rPh sb="252" eb="254">
      <t>オスイ</t>
    </rPh>
    <rPh sb="254" eb="256">
      <t>ショリ</t>
    </rPh>
    <rPh sb="256" eb="257">
      <t>ヒ</t>
    </rPh>
    <rPh sb="258" eb="259">
      <t>ゾウ</t>
    </rPh>
    <rPh sb="269" eb="271">
      <t>シセツ</t>
    </rPh>
    <phoneticPr fontId="4"/>
  </si>
  <si>
    <t>　浄化槽の耐用年数は一般的に30年といわれております。本事業は平成21年度から開始して、10年目となります。現在、浄化槽本体の更新は無い状況ですが、付属機器（ブロワ等）の修繕が出てきております。令和21年度より本体改修が必要になってくると考えられます。</t>
    <rPh sb="1" eb="4">
      <t>ジョウカソウ</t>
    </rPh>
    <rPh sb="5" eb="7">
      <t>タイヨウ</t>
    </rPh>
    <rPh sb="7" eb="9">
      <t>ネンスウ</t>
    </rPh>
    <rPh sb="10" eb="13">
      <t>イッパンテキ</t>
    </rPh>
    <rPh sb="16" eb="17">
      <t>ネン</t>
    </rPh>
    <rPh sb="27" eb="28">
      <t>ホン</t>
    </rPh>
    <rPh sb="28" eb="30">
      <t>ジギョウ</t>
    </rPh>
    <rPh sb="31" eb="33">
      <t>ヘイセイ</t>
    </rPh>
    <rPh sb="35" eb="37">
      <t>ネンド</t>
    </rPh>
    <rPh sb="39" eb="41">
      <t>カイシ</t>
    </rPh>
    <rPh sb="46" eb="47">
      <t>ネン</t>
    </rPh>
    <rPh sb="47" eb="48">
      <t>メ</t>
    </rPh>
    <rPh sb="54" eb="56">
      <t>ゲンザイ</t>
    </rPh>
    <rPh sb="57" eb="60">
      <t>ジョウカソウ</t>
    </rPh>
    <rPh sb="60" eb="62">
      <t>ホンタイ</t>
    </rPh>
    <rPh sb="63" eb="65">
      <t>コウシン</t>
    </rPh>
    <rPh sb="66" eb="67">
      <t>ナ</t>
    </rPh>
    <rPh sb="68" eb="70">
      <t>ジョウキョウ</t>
    </rPh>
    <rPh sb="74" eb="76">
      <t>フゾク</t>
    </rPh>
    <rPh sb="76" eb="78">
      <t>キキ</t>
    </rPh>
    <rPh sb="82" eb="83">
      <t>トウ</t>
    </rPh>
    <rPh sb="85" eb="87">
      <t>シュウゼン</t>
    </rPh>
    <rPh sb="88" eb="89">
      <t>デ</t>
    </rPh>
    <rPh sb="97" eb="99">
      <t>レイワ</t>
    </rPh>
    <rPh sb="101" eb="103">
      <t>ネンド</t>
    </rPh>
    <rPh sb="105" eb="107">
      <t>ホンタイ</t>
    </rPh>
    <rPh sb="107" eb="109">
      <t>カイシュウ</t>
    </rPh>
    <rPh sb="110" eb="112">
      <t>ヒツヨウ</t>
    </rPh>
    <rPh sb="119" eb="120">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</si>
</sst>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721-4894-AC29-84FBCA57EE9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721-4894-AC29-84FBCA57EE9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57.09</c:v>
                </c:pt>
                <c:pt idx="1">
                  <c:v>59.64</c:v>
                </c:pt>
                <c:pt idx="2">
                  <c:v>60.55</c:v>
                </c:pt>
                <c:pt idx="3">
                  <c:v>61.09</c:v>
                </c:pt>
                <c:pt idx="4">
                  <c:v>59.82</c:v>
                </c:pt>
              </c:numCache>
            </c:numRef>
          </c:val>
          <c:extLst>
            <c:ext xmlns:c16="http://schemas.microsoft.com/office/drawing/2014/chart" uri="{C3380CC4-5D6E-409C-BE32-E72D297353CC}">
              <c16:uniqueId val="{00000000-2A1F-496F-8EEB-50B3F3FCA81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57.22</c:v>
                </c:pt>
                <c:pt idx="3">
                  <c:v>54.93</c:v>
                </c:pt>
                <c:pt idx="4">
                  <c:v>55.96</c:v>
                </c:pt>
              </c:numCache>
            </c:numRef>
          </c:val>
          <c:smooth val="0"/>
          <c:extLst>
            <c:ext xmlns:c16="http://schemas.microsoft.com/office/drawing/2014/chart" uri="{C3380CC4-5D6E-409C-BE32-E72D297353CC}">
              <c16:uniqueId val="{00000001-2A1F-496F-8EEB-50B3F3FCA81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255-448F-AD7F-574E3484F07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67.290000000000006</c:v>
                </c:pt>
                <c:pt idx="3">
                  <c:v>65.569999999999993</c:v>
                </c:pt>
                <c:pt idx="4">
                  <c:v>60.12</c:v>
                </c:pt>
              </c:numCache>
            </c:numRef>
          </c:val>
          <c:smooth val="0"/>
          <c:extLst>
            <c:ext xmlns:c16="http://schemas.microsoft.com/office/drawing/2014/chart" uri="{C3380CC4-5D6E-409C-BE32-E72D297353CC}">
              <c16:uniqueId val="{00000001-E255-448F-AD7F-574E3484F07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102.72</c:v>
                </c:pt>
                <c:pt idx="1">
                  <c:v>110.83</c:v>
                </c:pt>
                <c:pt idx="2">
                  <c:v>101.2</c:v>
                </c:pt>
                <c:pt idx="3">
                  <c:v>96.26</c:v>
                </c:pt>
                <c:pt idx="4">
                  <c:v>95.68</c:v>
                </c:pt>
              </c:numCache>
            </c:numRef>
          </c:val>
          <c:extLst>
            <c:ext xmlns:c16="http://schemas.microsoft.com/office/drawing/2014/chart" uri="{C3380CC4-5D6E-409C-BE32-E72D297353CC}">
              <c16:uniqueId val="{00000000-EBB6-478C-A4A9-85A33DDB6AB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B6-478C-A4A9-85A33DDB6AB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E2E-4CB4-A1DB-465D3A1B2F3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2E-4CB4-A1DB-465D3A1B2F3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EE8-4CF3-9635-1EAFE0E979B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E8-4CF3-9635-1EAFE0E979B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D6-4244-90B1-9E18CD497A9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D6-4244-90B1-9E18CD497A9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18-42A0-AC85-792E6EA5490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18-42A0-AC85-792E6EA5490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6E6-400D-9B71-917CDA0F48C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407.42</c:v>
                </c:pt>
                <c:pt idx="3">
                  <c:v>386.46</c:v>
                </c:pt>
                <c:pt idx="4">
                  <c:v>421.25</c:v>
                </c:pt>
              </c:numCache>
            </c:numRef>
          </c:val>
          <c:smooth val="0"/>
          <c:extLst>
            <c:ext xmlns:c16="http://schemas.microsoft.com/office/drawing/2014/chart" uri="{C3380CC4-5D6E-409C-BE32-E72D297353CC}">
              <c16:uniqueId val="{00000001-56E6-400D-9B71-917CDA0F48C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56.77</c:v>
                </c:pt>
                <c:pt idx="1">
                  <c:v>60.57</c:v>
                </c:pt>
                <c:pt idx="2">
                  <c:v>58.74</c:v>
                </c:pt>
                <c:pt idx="3">
                  <c:v>60.05</c:v>
                </c:pt>
                <c:pt idx="4">
                  <c:v>57</c:v>
                </c:pt>
              </c:numCache>
            </c:numRef>
          </c:val>
          <c:extLst>
            <c:ext xmlns:c16="http://schemas.microsoft.com/office/drawing/2014/chart" uri="{C3380CC4-5D6E-409C-BE32-E72D297353CC}">
              <c16:uniqueId val="{00000000-3A50-4CEB-B604-F183894CE41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57.08</c:v>
                </c:pt>
                <c:pt idx="3">
                  <c:v>55.85</c:v>
                </c:pt>
                <c:pt idx="4">
                  <c:v>53.23</c:v>
                </c:pt>
              </c:numCache>
            </c:numRef>
          </c:val>
          <c:smooth val="0"/>
          <c:extLst>
            <c:ext xmlns:c16="http://schemas.microsoft.com/office/drawing/2014/chart" uri="{C3380CC4-5D6E-409C-BE32-E72D297353CC}">
              <c16:uniqueId val="{00000001-3A50-4CEB-B604-F183894CE41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289.77</c:v>
                </c:pt>
                <c:pt idx="1">
                  <c:v>271.42</c:v>
                </c:pt>
                <c:pt idx="2">
                  <c:v>281.48</c:v>
                </c:pt>
                <c:pt idx="3">
                  <c:v>276.61</c:v>
                </c:pt>
                <c:pt idx="4">
                  <c:v>292.95999999999998</c:v>
                </c:pt>
              </c:numCache>
            </c:numRef>
          </c:val>
          <c:extLst>
            <c:ext xmlns:c16="http://schemas.microsoft.com/office/drawing/2014/chart" uri="{C3380CC4-5D6E-409C-BE32-E72D297353CC}">
              <c16:uniqueId val="{00000000-3A5F-4C45-A485-CA2C4E0835D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286.86</c:v>
                </c:pt>
                <c:pt idx="3">
                  <c:v>287.91000000000003</c:v>
                </c:pt>
                <c:pt idx="4">
                  <c:v>283.3</c:v>
                </c:pt>
              </c:numCache>
            </c:numRef>
          </c:val>
          <c:smooth val="0"/>
          <c:extLst>
            <c:ext xmlns:c16="http://schemas.microsoft.com/office/drawing/2014/chart" uri="{C3380CC4-5D6E-409C-BE32-E72D297353CC}">
              <c16:uniqueId val="{00000001-3A5F-4C45-A485-CA2C4E0835D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3" zoomScaleNormal="100" workbookViewId="0">
      <selection activeCell="BB35" sqref="BB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白鷹町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K3</v>
      </c>
      <c r="X8" s="72"/>
      <c r="Y8" s="72"/>
      <c r="Z8" s="72"/>
      <c r="AA8" s="72"/>
      <c r="AB8" s="72"/>
      <c r="AC8" s="72"/>
      <c r="AD8" s="73" t="str">
        <f>データ!$M$6</f>
        <v>非設置</v>
      </c>
      <c r="AE8" s="73"/>
      <c r="AF8" s="73"/>
      <c r="AG8" s="73"/>
      <c r="AH8" s="73"/>
      <c r="AI8" s="73"/>
      <c r="AJ8" s="73"/>
      <c r="AK8" s="3"/>
      <c r="AL8" s="69">
        <f>データ!S6</f>
        <v>13543</v>
      </c>
      <c r="AM8" s="69"/>
      <c r="AN8" s="69"/>
      <c r="AO8" s="69"/>
      <c r="AP8" s="69"/>
      <c r="AQ8" s="69"/>
      <c r="AR8" s="69"/>
      <c r="AS8" s="69"/>
      <c r="AT8" s="68">
        <f>データ!T6</f>
        <v>157.71</v>
      </c>
      <c r="AU8" s="68"/>
      <c r="AV8" s="68"/>
      <c r="AW8" s="68"/>
      <c r="AX8" s="68"/>
      <c r="AY8" s="68"/>
      <c r="AZ8" s="68"/>
      <c r="BA8" s="68"/>
      <c r="BB8" s="68">
        <f>データ!U6</f>
        <v>85.87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7.87</v>
      </c>
      <c r="Q10" s="68"/>
      <c r="R10" s="68"/>
      <c r="S10" s="68"/>
      <c r="T10" s="68"/>
      <c r="U10" s="68"/>
      <c r="V10" s="68"/>
      <c r="W10" s="68">
        <f>データ!Q6</f>
        <v>100</v>
      </c>
      <c r="X10" s="68"/>
      <c r="Y10" s="68"/>
      <c r="Z10" s="68"/>
      <c r="AA10" s="68"/>
      <c r="AB10" s="68"/>
      <c r="AC10" s="68"/>
      <c r="AD10" s="69">
        <f>データ!R6</f>
        <v>3520</v>
      </c>
      <c r="AE10" s="69"/>
      <c r="AF10" s="69"/>
      <c r="AG10" s="69"/>
      <c r="AH10" s="69"/>
      <c r="AI10" s="69"/>
      <c r="AJ10" s="69"/>
      <c r="AK10" s="2"/>
      <c r="AL10" s="69">
        <f>データ!V6</f>
        <v>1056</v>
      </c>
      <c r="AM10" s="69"/>
      <c r="AN10" s="69"/>
      <c r="AO10" s="69"/>
      <c r="AP10" s="69"/>
      <c r="AQ10" s="69"/>
      <c r="AR10" s="69"/>
      <c r="AS10" s="69"/>
      <c r="AT10" s="68">
        <f>データ!W6</f>
        <v>152.06</v>
      </c>
      <c r="AU10" s="68"/>
      <c r="AV10" s="68"/>
      <c r="AW10" s="68"/>
      <c r="AX10" s="68"/>
      <c r="AY10" s="68"/>
      <c r="AZ10" s="68"/>
      <c r="BA10" s="68"/>
      <c r="BB10" s="68">
        <f>データ!X6</f>
        <v>6.94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44</v>
      </c>
      <c r="N86" s="26" t="s">
        <v>43</v>
      </c>
      <c r="O86" s="26" t="str">
        <f>データ!EO6</f>
        <v>【-】</v>
      </c>
    </row>
  </sheetData>
  <sheetProtection algorithmName="SHA-512" hashValue="E5Ka1KK53l7iQgd0HJ4Zr0f8rG0Pmdke8RD5O4vR/+1Id1FzORXQ8NMBFKgqghA+DSHHesoOgrqRvvr0VL5o8Q==" saltValue="Xro8ZEs8IWIF+UNBqkqtA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64025</v>
      </c>
      <c r="D6" s="33">
        <f t="shared" si="3"/>
        <v>47</v>
      </c>
      <c r="E6" s="33">
        <f t="shared" si="3"/>
        <v>18</v>
      </c>
      <c r="F6" s="33">
        <f t="shared" si="3"/>
        <v>0</v>
      </c>
      <c r="G6" s="33">
        <f t="shared" si="3"/>
        <v>0</v>
      </c>
      <c r="H6" s="33" t="str">
        <f t="shared" si="3"/>
        <v>山形県　白鷹町</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7.87</v>
      </c>
      <c r="Q6" s="34">
        <f t="shared" si="3"/>
        <v>100</v>
      </c>
      <c r="R6" s="34">
        <f t="shared" si="3"/>
        <v>3520</v>
      </c>
      <c r="S6" s="34">
        <f t="shared" si="3"/>
        <v>13543</v>
      </c>
      <c r="T6" s="34">
        <f t="shared" si="3"/>
        <v>157.71</v>
      </c>
      <c r="U6" s="34">
        <f t="shared" si="3"/>
        <v>85.87</v>
      </c>
      <c r="V6" s="34">
        <f t="shared" si="3"/>
        <v>1056</v>
      </c>
      <c r="W6" s="34">
        <f t="shared" si="3"/>
        <v>152.06</v>
      </c>
      <c r="X6" s="34">
        <f t="shared" si="3"/>
        <v>6.94</v>
      </c>
      <c r="Y6" s="35">
        <f>IF(Y7="",NA(),Y7)</f>
        <v>102.72</v>
      </c>
      <c r="Z6" s="35">
        <f t="shared" ref="Z6:AH6" si="4">IF(Z7="",NA(),Z7)</f>
        <v>110.83</v>
      </c>
      <c r="AA6" s="35">
        <f t="shared" si="4"/>
        <v>101.2</v>
      </c>
      <c r="AB6" s="35">
        <f t="shared" si="4"/>
        <v>96.26</v>
      </c>
      <c r="AC6" s="35">
        <f t="shared" si="4"/>
        <v>95.68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392.19</v>
      </c>
      <c r="BL6" s="35">
        <f t="shared" si="7"/>
        <v>413.5</v>
      </c>
      <c r="BM6" s="35">
        <f t="shared" si="7"/>
        <v>407.42</v>
      </c>
      <c r="BN6" s="35">
        <f t="shared" si="7"/>
        <v>386.46</v>
      </c>
      <c r="BO6" s="35">
        <f t="shared" si="7"/>
        <v>421.25</v>
      </c>
      <c r="BP6" s="34" t="str">
        <f>IF(BP7="","",IF(BP7="-","【-】","【"&amp;SUBSTITUTE(TEXT(BP7,"#,##0.00"),"-","△")&amp;"】"))</f>
        <v>【307.23】</v>
      </c>
      <c r="BQ6" s="35">
        <f>IF(BQ7="",NA(),BQ7)</f>
        <v>56.77</v>
      </c>
      <c r="BR6" s="35">
        <f t="shared" ref="BR6:BZ6" si="8">IF(BR7="",NA(),BR7)</f>
        <v>60.57</v>
      </c>
      <c r="BS6" s="35">
        <f t="shared" si="8"/>
        <v>58.74</v>
      </c>
      <c r="BT6" s="35">
        <f t="shared" si="8"/>
        <v>60.05</v>
      </c>
      <c r="BU6" s="35">
        <f t="shared" si="8"/>
        <v>57</v>
      </c>
      <c r="BV6" s="35">
        <f t="shared" si="8"/>
        <v>57.03</v>
      </c>
      <c r="BW6" s="35">
        <f t="shared" si="8"/>
        <v>55.84</v>
      </c>
      <c r="BX6" s="35">
        <f t="shared" si="8"/>
        <v>57.08</v>
      </c>
      <c r="BY6" s="35">
        <f t="shared" si="8"/>
        <v>55.85</v>
      </c>
      <c r="BZ6" s="35">
        <f t="shared" si="8"/>
        <v>53.23</v>
      </c>
      <c r="CA6" s="34" t="str">
        <f>IF(CA7="","",IF(CA7="-","【-】","【"&amp;SUBSTITUTE(TEXT(CA7,"#,##0.00"),"-","△")&amp;"】"))</f>
        <v>【59.98】</v>
      </c>
      <c r="CB6" s="35">
        <f>IF(CB7="",NA(),CB7)</f>
        <v>289.77</v>
      </c>
      <c r="CC6" s="35">
        <f t="shared" ref="CC6:CK6" si="9">IF(CC7="",NA(),CC7)</f>
        <v>271.42</v>
      </c>
      <c r="CD6" s="35">
        <f t="shared" si="9"/>
        <v>281.48</v>
      </c>
      <c r="CE6" s="35">
        <f t="shared" si="9"/>
        <v>276.61</v>
      </c>
      <c r="CF6" s="35">
        <f t="shared" si="9"/>
        <v>292.95999999999998</v>
      </c>
      <c r="CG6" s="35">
        <f t="shared" si="9"/>
        <v>283.73</v>
      </c>
      <c r="CH6" s="35">
        <f t="shared" si="9"/>
        <v>287.57</v>
      </c>
      <c r="CI6" s="35">
        <f t="shared" si="9"/>
        <v>286.86</v>
      </c>
      <c r="CJ6" s="35">
        <f t="shared" si="9"/>
        <v>287.91000000000003</v>
      </c>
      <c r="CK6" s="35">
        <f t="shared" si="9"/>
        <v>283.3</v>
      </c>
      <c r="CL6" s="34" t="str">
        <f>IF(CL7="","",IF(CL7="-","【-】","【"&amp;SUBSTITUTE(TEXT(CL7,"#,##0.00"),"-","△")&amp;"】"))</f>
        <v>【272.98】</v>
      </c>
      <c r="CM6" s="35">
        <f>IF(CM7="",NA(),CM7)</f>
        <v>57.09</v>
      </c>
      <c r="CN6" s="35">
        <f t="shared" ref="CN6:CV6" si="10">IF(CN7="",NA(),CN7)</f>
        <v>59.64</v>
      </c>
      <c r="CO6" s="35">
        <f t="shared" si="10"/>
        <v>60.55</v>
      </c>
      <c r="CP6" s="35">
        <f t="shared" si="10"/>
        <v>61.09</v>
      </c>
      <c r="CQ6" s="35">
        <f t="shared" si="10"/>
        <v>59.82</v>
      </c>
      <c r="CR6" s="35">
        <f t="shared" si="10"/>
        <v>58.25</v>
      </c>
      <c r="CS6" s="35">
        <f t="shared" si="10"/>
        <v>61.55</v>
      </c>
      <c r="CT6" s="35">
        <f t="shared" si="10"/>
        <v>57.22</v>
      </c>
      <c r="CU6" s="35">
        <f t="shared" si="10"/>
        <v>54.93</v>
      </c>
      <c r="CV6" s="35">
        <f t="shared" si="10"/>
        <v>55.96</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67.290000000000006</v>
      </c>
      <c r="DF6" s="35">
        <f t="shared" si="11"/>
        <v>65.569999999999993</v>
      </c>
      <c r="DG6" s="35">
        <f t="shared" si="11"/>
        <v>60.12</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64025</v>
      </c>
      <c r="D7" s="37">
        <v>47</v>
      </c>
      <c r="E7" s="37">
        <v>18</v>
      </c>
      <c r="F7" s="37">
        <v>0</v>
      </c>
      <c r="G7" s="37">
        <v>0</v>
      </c>
      <c r="H7" s="37" t="s">
        <v>98</v>
      </c>
      <c r="I7" s="37" t="s">
        <v>99</v>
      </c>
      <c r="J7" s="37" t="s">
        <v>100</v>
      </c>
      <c r="K7" s="37" t="s">
        <v>101</v>
      </c>
      <c r="L7" s="37" t="s">
        <v>102</v>
      </c>
      <c r="M7" s="37" t="s">
        <v>103</v>
      </c>
      <c r="N7" s="38" t="s">
        <v>104</v>
      </c>
      <c r="O7" s="38" t="s">
        <v>105</v>
      </c>
      <c r="P7" s="38">
        <v>7.87</v>
      </c>
      <c r="Q7" s="38">
        <v>100</v>
      </c>
      <c r="R7" s="38">
        <v>3520</v>
      </c>
      <c r="S7" s="38">
        <v>13543</v>
      </c>
      <c r="T7" s="38">
        <v>157.71</v>
      </c>
      <c r="U7" s="38">
        <v>85.87</v>
      </c>
      <c r="V7" s="38">
        <v>1056</v>
      </c>
      <c r="W7" s="38">
        <v>152.06</v>
      </c>
      <c r="X7" s="38">
        <v>6.94</v>
      </c>
      <c r="Y7" s="38">
        <v>102.72</v>
      </c>
      <c r="Z7" s="38">
        <v>110.83</v>
      </c>
      <c r="AA7" s="38">
        <v>101.2</v>
      </c>
      <c r="AB7" s="38">
        <v>96.26</v>
      </c>
      <c r="AC7" s="38">
        <v>95.68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392.19</v>
      </c>
      <c r="BL7" s="38">
        <v>413.5</v>
      </c>
      <c r="BM7" s="38">
        <v>407.42</v>
      </c>
      <c r="BN7" s="38">
        <v>386.46</v>
      </c>
      <c r="BO7" s="38">
        <v>421.25</v>
      </c>
      <c r="BP7" s="38">
        <v>307.23</v>
      </c>
      <c r="BQ7" s="38">
        <v>56.77</v>
      </c>
      <c r="BR7" s="38">
        <v>60.57</v>
      </c>
      <c r="BS7" s="38">
        <v>58.74</v>
      </c>
      <c r="BT7" s="38">
        <v>60.05</v>
      </c>
      <c r="BU7" s="38">
        <v>57</v>
      </c>
      <c r="BV7" s="38">
        <v>57.03</v>
      </c>
      <c r="BW7" s="38">
        <v>55.84</v>
      </c>
      <c r="BX7" s="38">
        <v>57.08</v>
      </c>
      <c r="BY7" s="38">
        <v>55.85</v>
      </c>
      <c r="BZ7" s="38">
        <v>53.23</v>
      </c>
      <c r="CA7" s="38">
        <v>59.98</v>
      </c>
      <c r="CB7" s="38">
        <v>289.77</v>
      </c>
      <c r="CC7" s="38">
        <v>271.42</v>
      </c>
      <c r="CD7" s="38">
        <v>281.48</v>
      </c>
      <c r="CE7" s="38">
        <v>276.61</v>
      </c>
      <c r="CF7" s="38">
        <v>292.95999999999998</v>
      </c>
      <c r="CG7" s="38">
        <v>283.73</v>
      </c>
      <c r="CH7" s="38">
        <v>287.57</v>
      </c>
      <c r="CI7" s="38">
        <v>286.86</v>
      </c>
      <c r="CJ7" s="38">
        <v>287.91000000000003</v>
      </c>
      <c r="CK7" s="38">
        <v>283.3</v>
      </c>
      <c r="CL7" s="38">
        <v>272.98</v>
      </c>
      <c r="CM7" s="38">
        <v>57.09</v>
      </c>
      <c r="CN7" s="38">
        <v>59.64</v>
      </c>
      <c r="CO7" s="38">
        <v>60.55</v>
      </c>
      <c r="CP7" s="38">
        <v>61.09</v>
      </c>
      <c r="CQ7" s="38">
        <v>59.82</v>
      </c>
      <c r="CR7" s="38">
        <v>58.25</v>
      </c>
      <c r="CS7" s="38">
        <v>61.55</v>
      </c>
      <c r="CT7" s="38">
        <v>57.22</v>
      </c>
      <c r="CU7" s="38">
        <v>54.93</v>
      </c>
      <c r="CV7" s="38">
        <v>55.96</v>
      </c>
      <c r="CW7" s="38">
        <v>58.71</v>
      </c>
      <c r="CX7" s="38">
        <v>100</v>
      </c>
      <c r="CY7" s="38">
        <v>100</v>
      </c>
      <c r="CZ7" s="38">
        <v>100</v>
      </c>
      <c r="DA7" s="38">
        <v>100</v>
      </c>
      <c r="DB7" s="38">
        <v>100</v>
      </c>
      <c r="DC7" s="38">
        <v>68.150000000000006</v>
      </c>
      <c r="DD7" s="38">
        <v>67.489999999999995</v>
      </c>
      <c r="DE7" s="38">
        <v>67.290000000000006</v>
      </c>
      <c r="DF7" s="38">
        <v>65.569999999999993</v>
      </c>
      <c r="DG7" s="38">
        <v>60.12</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115</v>
      </c>
      <c r="E13" t="s">
        <v>113</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吉村　秀昭</cp:lastModifiedBy>
  <cp:lastPrinted>2021-01-24T23:38:23Z</cp:lastPrinted>
  <dcterms:created xsi:type="dcterms:W3CDTF">2020-12-04T03:15:53Z</dcterms:created>
  <dcterms:modified xsi:type="dcterms:W3CDTF">2021-01-27T06:24:48Z</dcterms:modified>
  <cp:category/>
</cp:coreProperties>
</file>