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O:\085.上下水道課\経営企画係\✐報告物関係✎\財政課\R3,1,25締切：R元年度決算　経営比較分析表\"/>
    </mc:Choice>
  </mc:AlternateContent>
  <workbookProtection workbookAlgorithmName="SHA-512" workbookHashValue="l6yj5o4vv+LT+6b0eob76X7qSmZkVIZOkdpxACh8xfu0yOISnkJyqLx9DLuHtkVQnHC0ddlfhEJ+s86yFwNHlA==" workbookSaltValue="fYO9+xfSHY/h3MUe8QFRsg==" workbookSpinCount="100000" lockStructure="1"/>
  <bookViews>
    <workbookView xWindow="0" yWindow="0" windowWidth="21600" windowHeight="9600"/>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AT8" i="4" s="1"/>
  <c r="S6" i="5"/>
  <c r="R6" i="5"/>
  <c r="AD10" i="4" s="1"/>
  <c r="Q6" i="5"/>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W10" i="4"/>
  <c r="I10" i="4"/>
  <c r="BB8" i="4"/>
  <c r="AL8" i="4"/>
  <c r="P8" i="4"/>
  <c r="I8" i="4"/>
</calcChain>
</file>

<file path=xl/sharedStrings.xml><?xml version="1.0" encoding="utf-8"?>
<sst xmlns="http://schemas.openxmlformats.org/spreadsheetml/2006/main" count="247" uniqueCount="120">
  <si>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</si>
  <si>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</si>
  <si>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</si>
  <si>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</si>
  <si>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</si>
  <si>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</si>
  <si>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</si>
  <si>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</si>
  <si>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</si>
  <si>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</si>
  <si>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</si>
  <si>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</si>
  <si>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</si>
  <si>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</si>
  <si>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</si>
  <si>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</si>
  <si>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</si>
  <si>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</si>
  <si>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</si>
  <si>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</si>
  <si>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</si>
  <si>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</si>
  <si>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</si>
  <si>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</si>
  <si>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</si>
  <si>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</si>
  <si>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</si>
  <si>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</si>
  <si>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</si>
  <si>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</si>
  <si>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</si>
  <si>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</si>
  <si>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</si>
  <si>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</si>
  <si>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</si>
  <si>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</si>
  <si>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</si>
  <si>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</si>
  <si>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</si>
  <si>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</si>
  <si>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</si>
  <si>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</si>
  <si>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</si>
  <si>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</si>
  <si>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</si>
  <si>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</si>
  <si>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</si>
  <si>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</si>
  <si>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</si>
  <si>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</si>
  <si>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</si>
  <si>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</si>
  <si>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</si>
  <si>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</si>
  <si>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</si>
  <si>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</si>
  <si>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</si>
  <si>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</si>
  <si>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</si>
  <si>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</si>
  <si>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</si>
  <si>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</si>
  <si>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</si>
  <si>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</si>
  <si>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</si>
  <si>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</si>
  <si>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</si>
  <si>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</si>
  <si>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</si>
  <si>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</si>
  <si>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</si>
  <si>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</si>
  <si>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</si>
  <si>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</si>
  <si>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</si>
  <si>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</si>
  <si>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</si>
  <si>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</si>
  <si>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</si>
  <si>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</si>
  <si>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</si>
  <si>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</si>
  <si>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</si>
  <si>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</si>
  <si>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</si>
  <si>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</si>
  <si>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</si>
  <si>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</si>
  <si>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</si>
  <si>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</si>
  <si>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</si>
  <si>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</si>
  <si>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</si>
  <si>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</si>
  <si>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</si>
  <si>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</si>
  <si>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</si>
  <si>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</si>
  <si>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寒河江市</t>
  </si>
  <si>
    <t>法非適用</t>
  </si>
  <si>
    <t>下水道事業</t>
  </si>
  <si>
    <t>特定地域生活排水処理</t>
  </si>
  <si>
    <t>K3</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</si>
  <si>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</si>
  <si>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</si>
  <si>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</si>
  <si>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</si>
  <si>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</si>
  <si>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</si>
  <si>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</si>
  <si>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</si>
  <si>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</si>
  <si>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</si>
  <si>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</si>
  <si>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</si>
  <si>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</si>
  <si>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</si>
  <si>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平成２４年度から実施し、供用８年目の事業である。
　浄化槽の設置工事費は、基準額の３分の１が国庫補助金、１０分の１が工事負担金であり、残りを企業債や一般会計繰入金が占める。
　初期投資費用である浄化槽排水管整備は、企業債で１００％を占めており、完了する予定の令和８年度頃までは、大きく依存しなければならない。
　今後、使用料収入については浄化槽基数の増加により一定の伸びが見込まれる。しかしながら、保守点検清掃料や法定検査手数料に加えて全国的には経費が少ないと思われる土地改良区排水路使用料及び申請手数料などの維持管理費が必要であり、全国平均を下回る経費回収率で推移する見込みである。</t>
    <phoneticPr fontId="4"/>
  </si>
  <si>
    <t>　浄化槽の耐用年数は３０年程度なので、事業で整備した合併処理浄化槽は、令和２４年以降に新しい浄化槽に切り替える必要があると思われる。
　浄化槽排水管は、５０年の耐用年数となっており令和４４年以降に対応することになる。</t>
    <phoneticPr fontId="4"/>
  </si>
  <si>
    <t>　市町村設置型合併処理浄化槽の整備は、河川など公共用水域の水質保全や生活環境の向上を目的としている。
　事業は、合併処理浄化槽を整備するほど一般会計繰入金や企業債に依存する額が多くなる構造になっている。
　経費の削減対策としてＰＦＩ方式の導入が考えられるが、事業を開始して８年しか経っておらず、安易に民間に委託する事業方針に変換することはできない。また、経費回収率を上げる方法として使用料金の値上げが考えられるが、下水道使用料との兼ね合いもあり、よほどの物価上昇がない限り不可能である。
　今後については、整備費用の圧縮などにより経費を削減するしかないと思われる。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</si>
</sst>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A924-4EAB-9E1E-191EB6ECD78C}"/>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A924-4EAB-9E1E-191EB6ECD78C}"/>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47.69</c:v>
                </c:pt>
                <c:pt idx="1">
                  <c:v>47.73</c:v>
                </c:pt>
                <c:pt idx="2">
                  <c:v>49.16</c:v>
                </c:pt>
                <c:pt idx="3">
                  <c:v>49.55</c:v>
                </c:pt>
                <c:pt idx="4">
                  <c:v>59</c:v>
                </c:pt>
              </c:numCache>
            </c:numRef>
          </c:val>
          <c:extLst>
            <c:ext xmlns:c16="http://schemas.microsoft.com/office/drawing/2014/chart" uri="{C3380CC4-5D6E-409C-BE32-E72D297353CC}">
              <c16:uniqueId val="{00000000-F920-4EFA-9EB4-C152EAB4956C}"/>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58.25</c:v>
                </c:pt>
                <c:pt idx="1">
                  <c:v>61.55</c:v>
                </c:pt>
                <c:pt idx="2">
                  <c:v>57.22</c:v>
                </c:pt>
                <c:pt idx="3">
                  <c:v>54.93</c:v>
                </c:pt>
                <c:pt idx="4">
                  <c:v>55.96</c:v>
                </c:pt>
              </c:numCache>
            </c:numRef>
          </c:val>
          <c:smooth val="0"/>
          <c:extLst>
            <c:ext xmlns:c16="http://schemas.microsoft.com/office/drawing/2014/chart" uri="{C3380CC4-5D6E-409C-BE32-E72D297353CC}">
              <c16:uniqueId val="{00000001-F920-4EFA-9EB4-C152EAB4956C}"/>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2DCF-4314-A704-4FEA0E594D44}"/>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68.150000000000006</c:v>
                </c:pt>
                <c:pt idx="1">
                  <c:v>67.489999999999995</c:v>
                </c:pt>
                <c:pt idx="2">
                  <c:v>67.290000000000006</c:v>
                </c:pt>
                <c:pt idx="3">
                  <c:v>65.569999999999993</c:v>
                </c:pt>
                <c:pt idx="4">
                  <c:v>60.12</c:v>
                </c:pt>
              </c:numCache>
            </c:numRef>
          </c:val>
          <c:smooth val="0"/>
          <c:extLst>
            <c:ext xmlns:c16="http://schemas.microsoft.com/office/drawing/2014/chart" uri="{C3380CC4-5D6E-409C-BE32-E72D297353CC}">
              <c16:uniqueId val="{00000001-2DCF-4314-A704-4FEA0E594D44}"/>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140.15</c:v>
                </c:pt>
                <c:pt idx="1">
                  <c:v>110.26</c:v>
                </c:pt>
                <c:pt idx="2">
                  <c:v>121.8</c:v>
                </c:pt>
                <c:pt idx="3">
                  <c:v>133.97999999999999</c:v>
                </c:pt>
                <c:pt idx="4">
                  <c:v>112.58</c:v>
                </c:pt>
              </c:numCache>
            </c:numRef>
          </c:val>
          <c:extLst>
            <c:ext xmlns:c16="http://schemas.microsoft.com/office/drawing/2014/chart" uri="{C3380CC4-5D6E-409C-BE32-E72D297353CC}">
              <c16:uniqueId val="{00000000-16AA-4AB1-B275-2CA0E7D124AF}"/>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6AA-4AB1-B275-2CA0E7D124AF}"/>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D54-4E1E-8F8D-0123B21FF727}"/>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D54-4E1E-8F8D-0123B21FF727}"/>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58C-4791-9F69-C817F6EE9F2F}"/>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58C-4791-9F69-C817F6EE9F2F}"/>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5F2-48E2-B4AC-D93030593977}"/>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5F2-48E2-B4AC-D93030593977}"/>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14A-40F5-9EDA-61658831297F}"/>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14A-40F5-9EDA-61658831297F}"/>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formatCode="#,##0.00;&quot;△&quot;#,##0.00">
                  <c:v>0</c:v>
                </c:pt>
                <c:pt idx="1">
                  <c:v>10501.51</c:v>
                </c:pt>
                <c:pt idx="2">
                  <c:v>10628.72</c:v>
                </c:pt>
                <c:pt idx="3">
                  <c:v>10722.5</c:v>
                </c:pt>
                <c:pt idx="4">
                  <c:v>11049.59</c:v>
                </c:pt>
              </c:numCache>
            </c:numRef>
          </c:val>
          <c:extLst>
            <c:ext xmlns:c16="http://schemas.microsoft.com/office/drawing/2014/chart" uri="{C3380CC4-5D6E-409C-BE32-E72D297353CC}">
              <c16:uniqueId val="{00000000-2962-403D-AD57-466AFB27121D}"/>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392.19</c:v>
                </c:pt>
                <c:pt idx="1">
                  <c:v>413.5</c:v>
                </c:pt>
                <c:pt idx="2">
                  <c:v>407.42</c:v>
                </c:pt>
                <c:pt idx="3">
                  <c:v>386.46</c:v>
                </c:pt>
                <c:pt idx="4">
                  <c:v>421.25</c:v>
                </c:pt>
              </c:numCache>
            </c:numRef>
          </c:val>
          <c:smooth val="0"/>
          <c:extLst>
            <c:ext xmlns:c16="http://schemas.microsoft.com/office/drawing/2014/chart" uri="{C3380CC4-5D6E-409C-BE32-E72D297353CC}">
              <c16:uniqueId val="{00000001-2962-403D-AD57-466AFB27121D}"/>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18.22</c:v>
                </c:pt>
                <c:pt idx="1">
                  <c:v>26.62</c:v>
                </c:pt>
                <c:pt idx="2">
                  <c:v>28.64</c:v>
                </c:pt>
                <c:pt idx="3">
                  <c:v>28.72</c:v>
                </c:pt>
                <c:pt idx="4">
                  <c:v>28.28</c:v>
                </c:pt>
              </c:numCache>
            </c:numRef>
          </c:val>
          <c:extLst>
            <c:ext xmlns:c16="http://schemas.microsoft.com/office/drawing/2014/chart" uri="{C3380CC4-5D6E-409C-BE32-E72D297353CC}">
              <c16:uniqueId val="{00000000-0E64-45C8-8B82-6B34876CE21E}"/>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57.03</c:v>
                </c:pt>
                <c:pt idx="1">
                  <c:v>55.84</c:v>
                </c:pt>
                <c:pt idx="2">
                  <c:v>57.08</c:v>
                </c:pt>
                <c:pt idx="3">
                  <c:v>55.85</c:v>
                </c:pt>
                <c:pt idx="4">
                  <c:v>53.23</c:v>
                </c:pt>
              </c:numCache>
            </c:numRef>
          </c:val>
          <c:smooth val="0"/>
          <c:extLst>
            <c:ext xmlns:c16="http://schemas.microsoft.com/office/drawing/2014/chart" uri="{C3380CC4-5D6E-409C-BE32-E72D297353CC}">
              <c16:uniqueId val="{00000001-0E64-45C8-8B82-6B34876CE21E}"/>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755.09</c:v>
                </c:pt>
                <c:pt idx="1">
                  <c:v>541.11</c:v>
                </c:pt>
                <c:pt idx="2">
                  <c:v>503.46</c:v>
                </c:pt>
                <c:pt idx="3">
                  <c:v>503.61</c:v>
                </c:pt>
                <c:pt idx="4">
                  <c:v>434.46</c:v>
                </c:pt>
              </c:numCache>
            </c:numRef>
          </c:val>
          <c:extLst>
            <c:ext xmlns:c16="http://schemas.microsoft.com/office/drawing/2014/chart" uri="{C3380CC4-5D6E-409C-BE32-E72D297353CC}">
              <c16:uniqueId val="{00000000-E87D-46E4-8DBA-7C6CB1A14E86}"/>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283.73</c:v>
                </c:pt>
                <c:pt idx="1">
                  <c:v>287.57</c:v>
                </c:pt>
                <c:pt idx="2">
                  <c:v>286.86</c:v>
                </c:pt>
                <c:pt idx="3">
                  <c:v>287.91000000000003</c:v>
                </c:pt>
                <c:pt idx="4">
                  <c:v>283.3</c:v>
                </c:pt>
              </c:numCache>
            </c:numRef>
          </c:val>
          <c:smooth val="0"/>
          <c:extLst>
            <c:ext xmlns:c16="http://schemas.microsoft.com/office/drawing/2014/chart" uri="{C3380CC4-5D6E-409C-BE32-E72D297353CC}">
              <c16:uniqueId val="{00000001-E87D-46E4-8DBA-7C6CB1A14E86}"/>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【307.23】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【79.51】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【58.71】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【272.98】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election activeCell="BL83" sqref="BL83"/>
    </sheetView>
  </sheetViews>
  <sheetFormatPr defaultColWidth="2.5703125" defaultRowHeight="13.5" x14ac:dyDescent="0.15"/>
  <cols>
    <col min="1" max="1" width="2.5703125" customWidth="1"/>
    <col min="2" max="62" width="3.7109375" customWidth="1"/>
    <col min="64" max="78" width="3.140625" customWidth="1"/>
    <col min="79" max="79" width="4.42578125" bestFit="1" customWidth="1"/>
    <col min="81" max="82" width="4.4257812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山形県　寒河江市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特定地域生活排水処理</v>
      </c>
      <c r="Q8" s="72"/>
      <c r="R8" s="72"/>
      <c r="S8" s="72"/>
      <c r="T8" s="72"/>
      <c r="U8" s="72"/>
      <c r="V8" s="72"/>
      <c r="W8" s="72" t="str">
        <f>データ!L6</f>
        <v>K3</v>
      </c>
      <c r="X8" s="72"/>
      <c r="Y8" s="72"/>
      <c r="Z8" s="72"/>
      <c r="AA8" s="72"/>
      <c r="AB8" s="72"/>
      <c r="AC8" s="72"/>
      <c r="AD8" s="73" t="str">
        <f>データ!$M$6</f>
        <v>非設置</v>
      </c>
      <c r="AE8" s="73"/>
      <c r="AF8" s="73"/>
      <c r="AG8" s="73"/>
      <c r="AH8" s="73"/>
      <c r="AI8" s="73"/>
      <c r="AJ8" s="73"/>
      <c r="AK8" s="3"/>
      <c r="AL8" s="69">
        <f>データ!S6</f>
        <v>40955</v>
      </c>
      <c r="AM8" s="69"/>
      <c r="AN8" s="69"/>
      <c r="AO8" s="69"/>
      <c r="AP8" s="69"/>
      <c r="AQ8" s="69"/>
      <c r="AR8" s="69"/>
      <c r="AS8" s="69"/>
      <c r="AT8" s="68">
        <f>データ!T6</f>
        <v>139.03</v>
      </c>
      <c r="AU8" s="68"/>
      <c r="AV8" s="68"/>
      <c r="AW8" s="68"/>
      <c r="AX8" s="68"/>
      <c r="AY8" s="68"/>
      <c r="AZ8" s="68"/>
      <c r="BA8" s="68"/>
      <c r="BB8" s="68">
        <f>データ!U6</f>
        <v>294.58</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2.48</v>
      </c>
      <c r="Q10" s="68"/>
      <c r="R10" s="68"/>
      <c r="S10" s="68"/>
      <c r="T10" s="68"/>
      <c r="U10" s="68"/>
      <c r="V10" s="68"/>
      <c r="W10" s="68">
        <f>データ!Q6</f>
        <v>100</v>
      </c>
      <c r="X10" s="68"/>
      <c r="Y10" s="68"/>
      <c r="Z10" s="68"/>
      <c r="AA10" s="68"/>
      <c r="AB10" s="68"/>
      <c r="AC10" s="68"/>
      <c r="AD10" s="69">
        <f>データ!R6</f>
        <v>2805</v>
      </c>
      <c r="AE10" s="69"/>
      <c r="AF10" s="69"/>
      <c r="AG10" s="69"/>
      <c r="AH10" s="69"/>
      <c r="AI10" s="69"/>
      <c r="AJ10" s="69"/>
      <c r="AK10" s="2"/>
      <c r="AL10" s="69">
        <f>データ!V6</f>
        <v>1012</v>
      </c>
      <c r="AM10" s="69"/>
      <c r="AN10" s="69"/>
      <c r="AO10" s="69"/>
      <c r="AP10" s="69"/>
      <c r="AQ10" s="69"/>
      <c r="AR10" s="69"/>
      <c r="AS10" s="69"/>
      <c r="AT10" s="68">
        <f>データ!W6</f>
        <v>9.31</v>
      </c>
      <c r="AU10" s="68"/>
      <c r="AV10" s="68"/>
      <c r="AW10" s="68"/>
      <c r="AX10" s="68"/>
      <c r="AY10" s="68"/>
      <c r="AZ10" s="68"/>
      <c r="BA10" s="68"/>
      <c r="BB10" s="68">
        <f>データ!X6</f>
        <v>108.7</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117</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118</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119</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44</v>
      </c>
      <c r="H86" s="26" t="str">
        <f>データ!BP6</f>
        <v>【307.23】</v>
      </c>
      <c r="I86" s="26" t="str">
        <f>データ!CA6</f>
        <v>【59.98】</v>
      </c>
      <c r="J86" s="26" t="str">
        <f>データ!CL6</f>
        <v>【272.98】</v>
      </c>
      <c r="K86" s="26" t="str">
        <f>データ!CW6</f>
        <v>【58.71】</v>
      </c>
      <c r="L86" s="26" t="str">
        <f>データ!DH6</f>
        <v>【79.51】</v>
      </c>
      <c r="M86" s="26" t="s">
        <v>44</v>
      </c>
      <c r="N86" s="26" t="s">
        <v>43</v>
      </c>
      <c r="O86" s="26" t="str">
        <f>データ!EO6</f>
        <v>【-】</v>
      </c>
    </row>
  </sheetData>
  <sheetProtection algorithmName="SHA-512" hashValue="cMf0uMplWA4lGFrNFWwp40TaqJ1iywXwBNYx3Mk8V/IIdeTXO3bvDuqc7GTPtKDpj2qt2pLqtYHkI1DEoV+33g==" saltValue="nr7IPoipuYgJGbKkR3YUpA=="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5546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2019</v>
      </c>
      <c r="C6" s="33">
        <f t="shared" ref="C6:X6" si="3">C7</f>
        <v>62065</v>
      </c>
      <c r="D6" s="33">
        <f t="shared" si="3"/>
        <v>47</v>
      </c>
      <c r="E6" s="33">
        <f t="shared" si="3"/>
        <v>18</v>
      </c>
      <c r="F6" s="33">
        <f t="shared" si="3"/>
        <v>0</v>
      </c>
      <c r="G6" s="33">
        <f t="shared" si="3"/>
        <v>0</v>
      </c>
      <c r="H6" s="33" t="str">
        <f t="shared" si="3"/>
        <v>山形県　寒河江市</v>
      </c>
      <c r="I6" s="33" t="str">
        <f t="shared" si="3"/>
        <v>法非適用</v>
      </c>
      <c r="J6" s="33" t="str">
        <f t="shared" si="3"/>
        <v>下水道事業</v>
      </c>
      <c r="K6" s="33" t="str">
        <f t="shared" si="3"/>
        <v>特定地域生活排水処理</v>
      </c>
      <c r="L6" s="33" t="str">
        <f t="shared" si="3"/>
        <v>K3</v>
      </c>
      <c r="M6" s="33" t="str">
        <f t="shared" si="3"/>
        <v>非設置</v>
      </c>
      <c r="N6" s="34" t="str">
        <f t="shared" si="3"/>
        <v>-</v>
      </c>
      <c r="O6" s="34" t="str">
        <f t="shared" si="3"/>
        <v>該当数値なし</v>
      </c>
      <c r="P6" s="34">
        <f t="shared" si="3"/>
        <v>2.48</v>
      </c>
      <c r="Q6" s="34">
        <f t="shared" si="3"/>
        <v>100</v>
      </c>
      <c r="R6" s="34">
        <f t="shared" si="3"/>
        <v>2805</v>
      </c>
      <c r="S6" s="34">
        <f t="shared" si="3"/>
        <v>40955</v>
      </c>
      <c r="T6" s="34">
        <f t="shared" si="3"/>
        <v>139.03</v>
      </c>
      <c r="U6" s="34">
        <f t="shared" si="3"/>
        <v>294.58</v>
      </c>
      <c r="V6" s="34">
        <f t="shared" si="3"/>
        <v>1012</v>
      </c>
      <c r="W6" s="34">
        <f t="shared" si="3"/>
        <v>9.31</v>
      </c>
      <c r="X6" s="34">
        <f t="shared" si="3"/>
        <v>108.7</v>
      </c>
      <c r="Y6" s="35">
        <f>IF(Y7="",NA(),Y7)</f>
        <v>140.15</v>
      </c>
      <c r="Z6" s="35">
        <f t="shared" ref="Z6:AH6" si="4">IF(Z7="",NA(),Z7)</f>
        <v>110.26</v>
      </c>
      <c r="AA6" s="35">
        <f t="shared" si="4"/>
        <v>121.8</v>
      </c>
      <c r="AB6" s="35">
        <f t="shared" si="4"/>
        <v>133.97999999999999</v>
      </c>
      <c r="AC6" s="35">
        <f t="shared" si="4"/>
        <v>112.58</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4">
        <f>IF(BF7="",NA(),BF7)</f>
        <v>0</v>
      </c>
      <c r="BG6" s="35">
        <f t="shared" ref="BG6:BO6" si="7">IF(BG7="",NA(),BG7)</f>
        <v>10501.51</v>
      </c>
      <c r="BH6" s="35">
        <f t="shared" si="7"/>
        <v>10628.72</v>
      </c>
      <c r="BI6" s="35">
        <f t="shared" si="7"/>
        <v>10722.5</v>
      </c>
      <c r="BJ6" s="35">
        <f t="shared" si="7"/>
        <v>11049.59</v>
      </c>
      <c r="BK6" s="35">
        <f t="shared" si="7"/>
        <v>392.19</v>
      </c>
      <c r="BL6" s="35">
        <f t="shared" si="7"/>
        <v>413.5</v>
      </c>
      <c r="BM6" s="35">
        <f t="shared" si="7"/>
        <v>407.42</v>
      </c>
      <c r="BN6" s="35">
        <f t="shared" si="7"/>
        <v>386.46</v>
      </c>
      <c r="BO6" s="35">
        <f t="shared" si="7"/>
        <v>421.25</v>
      </c>
      <c r="BP6" s="34" t="str">
        <f>IF(BP7="","",IF(BP7="-","【-】","【"&amp;SUBSTITUTE(TEXT(BP7,"#,##0.00"),"-","△")&amp;"】"))</f>
        <v>【307.23】</v>
      </c>
      <c r="BQ6" s="35">
        <f>IF(BQ7="",NA(),BQ7)</f>
        <v>18.22</v>
      </c>
      <c r="BR6" s="35">
        <f t="shared" ref="BR6:BZ6" si="8">IF(BR7="",NA(),BR7)</f>
        <v>26.62</v>
      </c>
      <c r="BS6" s="35">
        <f t="shared" si="8"/>
        <v>28.64</v>
      </c>
      <c r="BT6" s="35">
        <f t="shared" si="8"/>
        <v>28.72</v>
      </c>
      <c r="BU6" s="35">
        <f t="shared" si="8"/>
        <v>28.28</v>
      </c>
      <c r="BV6" s="35">
        <f t="shared" si="8"/>
        <v>57.03</v>
      </c>
      <c r="BW6" s="35">
        <f t="shared" si="8"/>
        <v>55.84</v>
      </c>
      <c r="BX6" s="35">
        <f t="shared" si="8"/>
        <v>57.08</v>
      </c>
      <c r="BY6" s="35">
        <f t="shared" si="8"/>
        <v>55.85</v>
      </c>
      <c r="BZ6" s="35">
        <f t="shared" si="8"/>
        <v>53.23</v>
      </c>
      <c r="CA6" s="34" t="str">
        <f>IF(CA7="","",IF(CA7="-","【-】","【"&amp;SUBSTITUTE(TEXT(CA7,"#,##0.00"),"-","△")&amp;"】"))</f>
        <v>【59.98】</v>
      </c>
      <c r="CB6" s="35">
        <f>IF(CB7="",NA(),CB7)</f>
        <v>755.09</v>
      </c>
      <c r="CC6" s="35">
        <f t="shared" ref="CC6:CK6" si="9">IF(CC7="",NA(),CC7)</f>
        <v>541.11</v>
      </c>
      <c r="CD6" s="35">
        <f t="shared" si="9"/>
        <v>503.46</v>
      </c>
      <c r="CE6" s="35">
        <f t="shared" si="9"/>
        <v>503.61</v>
      </c>
      <c r="CF6" s="35">
        <f t="shared" si="9"/>
        <v>434.46</v>
      </c>
      <c r="CG6" s="35">
        <f t="shared" si="9"/>
        <v>283.73</v>
      </c>
      <c r="CH6" s="35">
        <f t="shared" si="9"/>
        <v>287.57</v>
      </c>
      <c r="CI6" s="35">
        <f t="shared" si="9"/>
        <v>286.86</v>
      </c>
      <c r="CJ6" s="35">
        <f t="shared" si="9"/>
        <v>287.91000000000003</v>
      </c>
      <c r="CK6" s="35">
        <f t="shared" si="9"/>
        <v>283.3</v>
      </c>
      <c r="CL6" s="34" t="str">
        <f>IF(CL7="","",IF(CL7="-","【-】","【"&amp;SUBSTITUTE(TEXT(CL7,"#,##0.00"),"-","△")&amp;"】"))</f>
        <v>【272.98】</v>
      </c>
      <c r="CM6" s="35">
        <f>IF(CM7="",NA(),CM7)</f>
        <v>47.69</v>
      </c>
      <c r="CN6" s="35">
        <f t="shared" ref="CN6:CV6" si="10">IF(CN7="",NA(),CN7)</f>
        <v>47.73</v>
      </c>
      <c r="CO6" s="35">
        <f t="shared" si="10"/>
        <v>49.16</v>
      </c>
      <c r="CP6" s="35">
        <f t="shared" si="10"/>
        <v>49.55</v>
      </c>
      <c r="CQ6" s="35">
        <f t="shared" si="10"/>
        <v>59</v>
      </c>
      <c r="CR6" s="35">
        <f t="shared" si="10"/>
        <v>58.25</v>
      </c>
      <c r="CS6" s="35">
        <f t="shared" si="10"/>
        <v>61.55</v>
      </c>
      <c r="CT6" s="35">
        <f t="shared" si="10"/>
        <v>57.22</v>
      </c>
      <c r="CU6" s="35">
        <f t="shared" si="10"/>
        <v>54.93</v>
      </c>
      <c r="CV6" s="35">
        <f t="shared" si="10"/>
        <v>55.96</v>
      </c>
      <c r="CW6" s="34" t="str">
        <f>IF(CW7="","",IF(CW7="-","【-】","【"&amp;SUBSTITUTE(TEXT(CW7,"#,##0.00"),"-","△")&amp;"】"))</f>
        <v>【58.71】</v>
      </c>
      <c r="CX6" s="35">
        <f>IF(CX7="",NA(),CX7)</f>
        <v>100</v>
      </c>
      <c r="CY6" s="35">
        <f t="shared" ref="CY6:DG6" si="11">IF(CY7="",NA(),CY7)</f>
        <v>100</v>
      </c>
      <c r="CZ6" s="35">
        <f t="shared" si="11"/>
        <v>100</v>
      </c>
      <c r="DA6" s="35">
        <f t="shared" si="11"/>
        <v>100</v>
      </c>
      <c r="DB6" s="35">
        <f t="shared" si="11"/>
        <v>100</v>
      </c>
      <c r="DC6" s="35">
        <f t="shared" si="11"/>
        <v>68.150000000000006</v>
      </c>
      <c r="DD6" s="35">
        <f t="shared" si="11"/>
        <v>67.489999999999995</v>
      </c>
      <c r="DE6" s="35">
        <f t="shared" si="11"/>
        <v>67.290000000000006</v>
      </c>
      <c r="DF6" s="35">
        <f t="shared" si="11"/>
        <v>65.569999999999993</v>
      </c>
      <c r="DG6" s="35">
        <f t="shared" si="11"/>
        <v>60.12</v>
      </c>
      <c r="DH6" s="34" t="str">
        <f>IF(DH7="","",IF(DH7="-","【-】","【"&amp;SUBSTITUTE(TEXT(DH7,"#,##0.00"),"-","△")&amp;"】"))</f>
        <v>【79.51】</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5" s="36" customFormat="1" x14ac:dyDescent="0.15">
      <c r="A7" s="28"/>
      <c r="B7" s="37">
        <v>2019</v>
      </c>
      <c r="C7" s="37">
        <v>62065</v>
      </c>
      <c r="D7" s="37">
        <v>47</v>
      </c>
      <c r="E7" s="37">
        <v>18</v>
      </c>
      <c r="F7" s="37">
        <v>0</v>
      </c>
      <c r="G7" s="37">
        <v>0</v>
      </c>
      <c r="H7" s="37" t="s">
        <v>98</v>
      </c>
      <c r="I7" s="37" t="s">
        <v>99</v>
      </c>
      <c r="J7" s="37" t="s">
        <v>100</v>
      </c>
      <c r="K7" s="37" t="s">
        <v>101</v>
      </c>
      <c r="L7" s="37" t="s">
        <v>102</v>
      </c>
      <c r="M7" s="37" t="s">
        <v>103</v>
      </c>
      <c r="N7" s="38" t="s">
        <v>104</v>
      </c>
      <c r="O7" s="38" t="s">
        <v>105</v>
      </c>
      <c r="P7" s="38">
        <v>2.48</v>
      </c>
      <c r="Q7" s="38">
        <v>100</v>
      </c>
      <c r="R7" s="38">
        <v>2805</v>
      </c>
      <c r="S7" s="38">
        <v>40955</v>
      </c>
      <c r="T7" s="38">
        <v>139.03</v>
      </c>
      <c r="U7" s="38">
        <v>294.58</v>
      </c>
      <c r="V7" s="38">
        <v>1012</v>
      </c>
      <c r="W7" s="38">
        <v>9.31</v>
      </c>
      <c r="X7" s="38">
        <v>108.7</v>
      </c>
      <c r="Y7" s="38">
        <v>140.15</v>
      </c>
      <c r="Z7" s="38">
        <v>110.26</v>
      </c>
      <c r="AA7" s="38">
        <v>121.8</v>
      </c>
      <c r="AB7" s="38">
        <v>133.97999999999999</v>
      </c>
      <c r="AC7" s="38">
        <v>112.58</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0</v>
      </c>
      <c r="BG7" s="38">
        <v>10501.51</v>
      </c>
      <c r="BH7" s="38">
        <v>10628.72</v>
      </c>
      <c r="BI7" s="38">
        <v>10722.5</v>
      </c>
      <c r="BJ7" s="38">
        <v>11049.59</v>
      </c>
      <c r="BK7" s="38">
        <v>392.19</v>
      </c>
      <c r="BL7" s="38">
        <v>413.5</v>
      </c>
      <c r="BM7" s="38">
        <v>407.42</v>
      </c>
      <c r="BN7" s="38">
        <v>386.46</v>
      </c>
      <c r="BO7" s="38">
        <v>421.25</v>
      </c>
      <c r="BP7" s="38">
        <v>307.23</v>
      </c>
      <c r="BQ7" s="38">
        <v>18.22</v>
      </c>
      <c r="BR7" s="38">
        <v>26.62</v>
      </c>
      <c r="BS7" s="38">
        <v>28.64</v>
      </c>
      <c r="BT7" s="38">
        <v>28.72</v>
      </c>
      <c r="BU7" s="38">
        <v>28.28</v>
      </c>
      <c r="BV7" s="38">
        <v>57.03</v>
      </c>
      <c r="BW7" s="38">
        <v>55.84</v>
      </c>
      <c r="BX7" s="38">
        <v>57.08</v>
      </c>
      <c r="BY7" s="38">
        <v>55.85</v>
      </c>
      <c r="BZ7" s="38">
        <v>53.23</v>
      </c>
      <c r="CA7" s="38">
        <v>59.98</v>
      </c>
      <c r="CB7" s="38">
        <v>755.09</v>
      </c>
      <c r="CC7" s="38">
        <v>541.11</v>
      </c>
      <c r="CD7" s="38">
        <v>503.46</v>
      </c>
      <c r="CE7" s="38">
        <v>503.61</v>
      </c>
      <c r="CF7" s="38">
        <v>434.46</v>
      </c>
      <c r="CG7" s="38">
        <v>283.73</v>
      </c>
      <c r="CH7" s="38">
        <v>287.57</v>
      </c>
      <c r="CI7" s="38">
        <v>286.86</v>
      </c>
      <c r="CJ7" s="38">
        <v>287.91000000000003</v>
      </c>
      <c r="CK7" s="38">
        <v>283.3</v>
      </c>
      <c r="CL7" s="38">
        <v>272.98</v>
      </c>
      <c r="CM7" s="38">
        <v>47.69</v>
      </c>
      <c r="CN7" s="38">
        <v>47.73</v>
      </c>
      <c r="CO7" s="38">
        <v>49.16</v>
      </c>
      <c r="CP7" s="38">
        <v>49.55</v>
      </c>
      <c r="CQ7" s="38">
        <v>59</v>
      </c>
      <c r="CR7" s="38">
        <v>58.25</v>
      </c>
      <c r="CS7" s="38">
        <v>61.55</v>
      </c>
      <c r="CT7" s="38">
        <v>57.22</v>
      </c>
      <c r="CU7" s="38">
        <v>54.93</v>
      </c>
      <c r="CV7" s="38">
        <v>55.96</v>
      </c>
      <c r="CW7" s="38">
        <v>58.71</v>
      </c>
      <c r="CX7" s="38">
        <v>100</v>
      </c>
      <c r="CY7" s="38">
        <v>100</v>
      </c>
      <c r="CZ7" s="38">
        <v>100</v>
      </c>
      <c r="DA7" s="38">
        <v>100</v>
      </c>
      <c r="DB7" s="38">
        <v>100</v>
      </c>
      <c r="DC7" s="38">
        <v>68.150000000000006</v>
      </c>
      <c r="DD7" s="38">
        <v>67.489999999999995</v>
      </c>
      <c r="DE7" s="38">
        <v>67.290000000000006</v>
      </c>
      <c r="DF7" s="38">
        <v>65.569999999999993</v>
      </c>
      <c r="DG7" s="38">
        <v>60.12</v>
      </c>
      <c r="DH7" s="38">
        <v>79.510000000000005</v>
      </c>
      <c r="DI7" s="38"/>
      <c r="DJ7" s="38"/>
      <c r="DK7" s="38"/>
      <c r="DL7" s="38"/>
      <c r="DM7" s="38"/>
      <c r="DN7" s="38"/>
      <c r="DO7" s="38"/>
      <c r="DP7" s="38"/>
      <c r="DQ7" s="38"/>
      <c r="DR7" s="38"/>
      <c r="DS7" s="38"/>
      <c r="DT7" s="38"/>
      <c r="DU7" s="38"/>
      <c r="DV7" s="38"/>
      <c r="DW7" s="38"/>
      <c r="DX7" s="38"/>
      <c r="DY7" s="38"/>
      <c r="DZ7" s="38"/>
      <c r="EA7" s="38"/>
      <c r="EB7" s="38"/>
      <c r="EC7" s="38"/>
      <c r="ED7" s="38"/>
      <c r="EE7" s="38" t="s">
        <v>104</v>
      </c>
      <c r="EF7" s="38" t="s">
        <v>104</v>
      </c>
      <c r="EG7" s="38" t="s">
        <v>104</v>
      </c>
      <c r="EH7" s="38" t="s">
        <v>104</v>
      </c>
      <c r="EI7" s="38" t="s">
        <v>104</v>
      </c>
      <c r="EJ7" s="38" t="s">
        <v>104</v>
      </c>
      <c r="EK7" s="38" t="s">
        <v>104</v>
      </c>
      <c r="EL7" s="38" t="s">
        <v>104</v>
      </c>
      <c r="EM7" s="38" t="s">
        <v>104</v>
      </c>
      <c r="EN7" s="38" t="s">
        <v>104</v>
      </c>
      <c r="EO7" s="38" t="s">
        <v>104</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111</v>
      </c>
    </row>
    <row r="12" spans="1:145" x14ac:dyDescent="0.15">
      <c r="B12">
        <v>1</v>
      </c>
      <c r="C12">
        <v>1</v>
      </c>
      <c r="D12">
        <v>1</v>
      </c>
      <c r="E12">
        <v>1</v>
      </c>
      <c r="F12">
        <v>1</v>
      </c>
      <c r="G12" t="s">
        <v>112</v>
      </c>
    </row>
    <row r="13" spans="1:145" x14ac:dyDescent="0.15">
      <c r="B13" t="s">
        <v>113</v>
      </c>
      <c r="C13" t="s">
        <v>113</v>
      </c>
      <c r="D13" t="s">
        <v>113</v>
      </c>
      <c r="E13" t="s">
        <v>114</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2020-12-04T03:15:45Z</dcterms:created>
  <dcterms:modified xsi:type="dcterms:W3CDTF">2021-01-21T07:20:59Z</dcterms:modified>
  <cp:category/>
</cp:coreProperties>
</file>