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1655" windowHeight="9390" activeTab="0"/>
  </bookViews>
  <sheets>
    <sheet name="簡水" sheetId="1" r:id="rId1"/>
  </sheets>
  <definedNames>
    <definedName name="OLE_LINK1" localSheetId="0">'簡水'!$C$113</definedName>
    <definedName name="_xlnm.Print_Titles" localSheetId="0">'簡水'!$3:$6</definedName>
  </definedNames>
  <calcPr fullCalcOnLoad="1"/>
</workbook>
</file>

<file path=xl/sharedStrings.xml><?xml version="1.0" encoding="utf-8"?>
<sst xmlns="http://schemas.openxmlformats.org/spreadsheetml/2006/main" count="1172" uniqueCount="364">
  <si>
    <t>単</t>
  </si>
  <si>
    <t>民</t>
  </si>
  <si>
    <t>湧</t>
  </si>
  <si>
    <t>消</t>
  </si>
  <si>
    <t>自然</t>
  </si>
  <si>
    <t>指定</t>
  </si>
  <si>
    <t>併任</t>
  </si>
  <si>
    <t>口</t>
  </si>
  <si>
    <t>定</t>
  </si>
  <si>
    <t>H12. 4</t>
  </si>
  <si>
    <t>併用</t>
  </si>
  <si>
    <t>西川町</t>
  </si>
  <si>
    <t>新庄市</t>
  </si>
  <si>
    <t>H14. 3</t>
  </si>
  <si>
    <t>兼任</t>
  </si>
  <si>
    <t>用</t>
  </si>
  <si>
    <t>公</t>
  </si>
  <si>
    <t>自己</t>
  </si>
  <si>
    <t>番号</t>
  </si>
  <si>
    <t>事業体名等</t>
  </si>
  <si>
    <t>認可年月</t>
  </si>
  <si>
    <t>計画給水人口
[人]</t>
  </si>
  <si>
    <t>給水
区域内
人口
[人]</t>
  </si>
  <si>
    <t>現在給水人口
[人]</t>
  </si>
  <si>
    <t>原水
の
種別</t>
  </si>
  <si>
    <t>浄水
施設
の
種別</t>
  </si>
  <si>
    <t>配水
方式</t>
  </si>
  <si>
    <t>総管路
延長
[ｍ]</t>
  </si>
  <si>
    <t>総管路延長</t>
  </si>
  <si>
    <t>内訳</t>
  </si>
  <si>
    <t>計画1日最大
給水量
[㎥/日]</t>
  </si>
  <si>
    <t>計画1日平均
給水量
[㎥/日]</t>
  </si>
  <si>
    <t>実績1日最大
給水量
[㎥/日]</t>
  </si>
  <si>
    <t>実績1日平均
給水量
[㎥/日]</t>
  </si>
  <si>
    <t>年間
給水量
[㎥]</t>
  </si>
  <si>
    <t>年　間　給　水　量　内　訳</t>
  </si>
  <si>
    <t>水質検査実施機関</t>
  </si>
  <si>
    <t>技術管理者</t>
  </si>
  <si>
    <t>水道料金</t>
  </si>
  <si>
    <t>市町村</t>
  </si>
  <si>
    <t>水道名</t>
  </si>
  <si>
    <t>経営区分</t>
  </si>
  <si>
    <t>創設</t>
  </si>
  <si>
    <t>直近
変更</t>
  </si>
  <si>
    <t>導水管
[ｍ]</t>
  </si>
  <si>
    <t>送水管
[ｍ]</t>
  </si>
  <si>
    <t>配水管
[ｍ]</t>
  </si>
  <si>
    <t>有 収 水 量</t>
  </si>
  <si>
    <t>無収
水量
[㎥]</t>
  </si>
  <si>
    <t>無効
水量
[㎥]</t>
  </si>
  <si>
    <t>10㎥/月
当り料金
[円]</t>
  </si>
  <si>
    <t>体系</t>
  </si>
  <si>
    <t>生活用
[㎥]</t>
  </si>
  <si>
    <t>その他
[㎥]</t>
  </si>
  <si>
    <t>山形市</t>
  </si>
  <si>
    <t>蔵王温泉</t>
  </si>
  <si>
    <t>公</t>
  </si>
  <si>
    <t>S31. 2</t>
  </si>
  <si>
    <t>H 7. 3</t>
  </si>
  <si>
    <t>表・深</t>
  </si>
  <si>
    <t>消・緩</t>
  </si>
  <si>
    <t>自然</t>
  </si>
  <si>
    <t>自己</t>
  </si>
  <si>
    <t>併任</t>
  </si>
  <si>
    <t>口</t>
  </si>
  <si>
    <t>山寺</t>
  </si>
  <si>
    <t>S46. 5</t>
  </si>
  <si>
    <t>H 7. 5</t>
  </si>
  <si>
    <t>湧</t>
  </si>
  <si>
    <t>緩</t>
  </si>
  <si>
    <t>蔵王堀田</t>
  </si>
  <si>
    <t>S59. 3</t>
  </si>
  <si>
    <t>H13. 9</t>
  </si>
  <si>
    <t>膜</t>
  </si>
  <si>
    <t>神尾</t>
  </si>
  <si>
    <t>民</t>
  </si>
  <si>
    <t>S59. 8</t>
  </si>
  <si>
    <t>深</t>
  </si>
  <si>
    <t>消</t>
  </si>
  <si>
    <t>指定</t>
  </si>
  <si>
    <t>資格不要</t>
  </si>
  <si>
    <t>鴫の谷地</t>
  </si>
  <si>
    <t>S61.10</t>
  </si>
  <si>
    <t>H 5.11</t>
  </si>
  <si>
    <t>表・湧</t>
  </si>
  <si>
    <t>消・急</t>
  </si>
  <si>
    <t>平石水</t>
  </si>
  <si>
    <t>H 2. 8</t>
  </si>
  <si>
    <t>H16. 4</t>
  </si>
  <si>
    <t>滝平</t>
  </si>
  <si>
    <t>H 4. 3</t>
  </si>
  <si>
    <t>湖</t>
  </si>
  <si>
    <t>急</t>
  </si>
  <si>
    <t>西蔵王</t>
  </si>
  <si>
    <t>H15.12</t>
  </si>
  <si>
    <t>H18. 3</t>
  </si>
  <si>
    <t>小　計</t>
  </si>
  <si>
    <t>寒河江市</t>
  </si>
  <si>
    <t>幸生</t>
  </si>
  <si>
    <t>S54. 4</t>
  </si>
  <si>
    <t>上山市</t>
  </si>
  <si>
    <t>小倉</t>
  </si>
  <si>
    <t>S51. 6</t>
  </si>
  <si>
    <t>村山市</t>
  </si>
  <si>
    <t>樽石</t>
  </si>
  <si>
    <t>S31. 7</t>
  </si>
  <si>
    <t>S52. 6</t>
  </si>
  <si>
    <t>五十沢</t>
  </si>
  <si>
    <t>S37. 9</t>
  </si>
  <si>
    <t>消・膜</t>
  </si>
  <si>
    <t>山の内</t>
  </si>
  <si>
    <t>S45. 8</t>
  </si>
  <si>
    <t>尾花沢市</t>
  </si>
  <si>
    <t>尾花沢</t>
  </si>
  <si>
    <t>S63. 3</t>
  </si>
  <si>
    <t>H17. 4</t>
  </si>
  <si>
    <t>浅・深
・湧</t>
  </si>
  <si>
    <t>消・膜</t>
  </si>
  <si>
    <t>兼任</t>
  </si>
  <si>
    <t>用</t>
  </si>
  <si>
    <t>細野・延沢</t>
  </si>
  <si>
    <t>S39. 7</t>
  </si>
  <si>
    <t>S61. 3</t>
  </si>
  <si>
    <t>表</t>
  </si>
  <si>
    <t>宮沢</t>
  </si>
  <si>
    <t>S49. 8</t>
  </si>
  <si>
    <t>H16. 3</t>
  </si>
  <si>
    <t>緩・急</t>
  </si>
  <si>
    <t>畑沢</t>
  </si>
  <si>
    <t>S56. 3</t>
  </si>
  <si>
    <t>山辺町</t>
  </si>
  <si>
    <t>簗北</t>
  </si>
  <si>
    <t>S31. 8</t>
  </si>
  <si>
    <t>H 6. 3</t>
  </si>
  <si>
    <t>併用</t>
  </si>
  <si>
    <t>大蕨</t>
  </si>
  <si>
    <t>S32. 8</t>
  </si>
  <si>
    <t>H 7.10</t>
  </si>
  <si>
    <t>湖</t>
  </si>
  <si>
    <t>畑谷</t>
  </si>
  <si>
    <t>S33. 6</t>
  </si>
  <si>
    <t>中山町</t>
  </si>
  <si>
    <t>土橋</t>
  </si>
  <si>
    <t>H12. 4</t>
  </si>
  <si>
    <t>ポンプ</t>
  </si>
  <si>
    <t>柳沢</t>
  </si>
  <si>
    <t>西川町</t>
  </si>
  <si>
    <t>本道寺</t>
  </si>
  <si>
    <t>S45. 9</t>
  </si>
  <si>
    <t>浅・湧</t>
  </si>
  <si>
    <t>大井沢</t>
  </si>
  <si>
    <t>S48. 8</t>
  </si>
  <si>
    <t>H15. 8</t>
  </si>
  <si>
    <t>岩根沢</t>
  </si>
  <si>
    <t>小山</t>
  </si>
  <si>
    <t>S54. 6</t>
  </si>
  <si>
    <t>志津</t>
  </si>
  <si>
    <t>S57. 3</t>
  </si>
  <si>
    <t>朝日町</t>
  </si>
  <si>
    <t>杉山</t>
  </si>
  <si>
    <t>S46. 3</t>
  </si>
  <si>
    <t>大沼</t>
  </si>
  <si>
    <t>S49. 7</t>
  </si>
  <si>
    <t>H12. 1</t>
  </si>
  <si>
    <t>白倉</t>
  </si>
  <si>
    <t>大暮山</t>
  </si>
  <si>
    <t>S58.12</t>
  </si>
  <si>
    <t>大江町</t>
  </si>
  <si>
    <t>S47. 5</t>
  </si>
  <si>
    <t>単</t>
  </si>
  <si>
    <t>大石田町</t>
  </si>
  <si>
    <t>次年子</t>
  </si>
  <si>
    <t>新庄市</t>
  </si>
  <si>
    <t>休場・市野々</t>
  </si>
  <si>
    <t>S60. 7</t>
  </si>
  <si>
    <t>山屋</t>
  </si>
  <si>
    <t>H 2.12</t>
  </si>
  <si>
    <t>最上町</t>
  </si>
  <si>
    <t>富沢</t>
  </si>
  <si>
    <t>大堀</t>
  </si>
  <si>
    <t>H 6. 4</t>
  </si>
  <si>
    <t>横川</t>
  </si>
  <si>
    <t>S46. 6</t>
  </si>
  <si>
    <t>伏</t>
  </si>
  <si>
    <t>満沢</t>
  </si>
  <si>
    <t>舟形町</t>
  </si>
  <si>
    <t>第１舟形</t>
  </si>
  <si>
    <t>S44. 7</t>
  </si>
  <si>
    <t>H 9. 3</t>
  </si>
  <si>
    <t>浅</t>
  </si>
  <si>
    <t>第２舟形</t>
  </si>
  <si>
    <t>S47. 8</t>
  </si>
  <si>
    <t>H 5. 3</t>
  </si>
  <si>
    <t>浅・深</t>
  </si>
  <si>
    <t>消</t>
  </si>
  <si>
    <t>真室川町</t>
  </si>
  <si>
    <t>釜淵</t>
  </si>
  <si>
    <t>S43. 5</t>
  </si>
  <si>
    <t>S51. 3</t>
  </si>
  <si>
    <t>安楽城</t>
  </si>
  <si>
    <t>S46. 8</t>
  </si>
  <si>
    <t>及位</t>
  </si>
  <si>
    <t>S48. 7</t>
  </si>
  <si>
    <t>H14. 3</t>
  </si>
  <si>
    <t>釜淵は及位と統合、廃止予定</t>
  </si>
  <si>
    <t>大蔵村</t>
  </si>
  <si>
    <t>肘折</t>
  </si>
  <si>
    <t>清水・合海</t>
  </si>
  <si>
    <t>H10. 4</t>
  </si>
  <si>
    <t>白須賀</t>
  </si>
  <si>
    <t>塩・藤田沢</t>
  </si>
  <si>
    <t>四ヶ村</t>
  </si>
  <si>
    <t>H12.10</t>
  </si>
  <si>
    <t>鮭川村</t>
  </si>
  <si>
    <t>鮭川</t>
  </si>
  <si>
    <t>曲川</t>
  </si>
  <si>
    <t>S62. 3</t>
  </si>
  <si>
    <t>芦沢</t>
  </si>
  <si>
    <t>S63.12</t>
  </si>
  <si>
    <t>牛潜</t>
  </si>
  <si>
    <t>ポンプ</t>
  </si>
  <si>
    <t>戸沢</t>
  </si>
  <si>
    <t>角川・古口</t>
  </si>
  <si>
    <t>H14. 8</t>
  </si>
  <si>
    <t>浅・湧</t>
  </si>
  <si>
    <t>米沢市</t>
  </si>
  <si>
    <t>白布高湯</t>
  </si>
  <si>
    <t>S35. 7</t>
  </si>
  <si>
    <t>S55. 7</t>
  </si>
  <si>
    <t>板谷</t>
  </si>
  <si>
    <t>S40. 5</t>
  </si>
  <si>
    <t>S44. 6</t>
  </si>
  <si>
    <t>田沢</t>
  </si>
  <si>
    <t>S57. 4</t>
  </si>
  <si>
    <t>南陽市</t>
  </si>
  <si>
    <t>小滝</t>
  </si>
  <si>
    <t>小国町</t>
  </si>
  <si>
    <t>玉川</t>
  </si>
  <si>
    <t>S38. 9</t>
  </si>
  <si>
    <t>尻無沢</t>
  </si>
  <si>
    <t>S41. 5</t>
  </si>
  <si>
    <t>叶水</t>
  </si>
  <si>
    <t>白沼</t>
  </si>
  <si>
    <t>五味沢</t>
  </si>
  <si>
    <t>S62. 7</t>
  </si>
  <si>
    <t>大滝</t>
  </si>
  <si>
    <t>新股・河原角</t>
  </si>
  <si>
    <t>H11. 8</t>
  </si>
  <si>
    <t>白鷹町</t>
  </si>
  <si>
    <t>針生</t>
  </si>
  <si>
    <t>S59. 7</t>
  </si>
  <si>
    <t>H 1. 3</t>
  </si>
  <si>
    <t>飯豊町</t>
  </si>
  <si>
    <t>中津川</t>
  </si>
  <si>
    <t>H 9. 6</t>
  </si>
  <si>
    <t>小屋</t>
  </si>
  <si>
    <t>鶴岡市
(旧鶴岡市)</t>
  </si>
  <si>
    <t>青龍寺</t>
  </si>
  <si>
    <t>S31. 1</t>
  </si>
  <si>
    <t>酒田市
(旧酒田市)</t>
  </si>
  <si>
    <t>飛島</t>
  </si>
  <si>
    <t>S33. 9</t>
  </si>
  <si>
    <t>ダ</t>
  </si>
  <si>
    <t>急・活</t>
  </si>
  <si>
    <t>庄内町
(旧立川町)</t>
  </si>
  <si>
    <t>木ノ沢</t>
  </si>
  <si>
    <t>S33. 4</t>
  </si>
  <si>
    <t>大中島</t>
  </si>
  <si>
    <t>S34. 3</t>
  </si>
  <si>
    <t>H 8.11</t>
  </si>
  <si>
    <t>定</t>
  </si>
  <si>
    <t>工藤沢</t>
  </si>
  <si>
    <t>S35. 2</t>
  </si>
  <si>
    <t>S40.12</t>
  </si>
  <si>
    <t>瀬場</t>
  </si>
  <si>
    <t>中村</t>
  </si>
  <si>
    <t>S40. 9</t>
  </si>
  <si>
    <t>H12. 3</t>
  </si>
  <si>
    <t>松肝</t>
  </si>
  <si>
    <t>H19. 3</t>
  </si>
  <si>
    <t>鉢子</t>
  </si>
  <si>
    <t>S53. 5</t>
  </si>
  <si>
    <t>庄内町　
(旧立川町)</t>
  </si>
  <si>
    <t>立谷沢北部</t>
  </si>
  <si>
    <t>S58. 3</t>
  </si>
  <si>
    <t>科沢</t>
  </si>
  <si>
    <t>鶴岡市
(旧櫛引町)</t>
  </si>
  <si>
    <t>たらのき代</t>
  </si>
  <si>
    <t>S38. 7</t>
  </si>
  <si>
    <t>H 3. 3</t>
  </si>
  <si>
    <t>鶴岡市
(旧朝日村)</t>
  </si>
  <si>
    <t>大網</t>
  </si>
  <si>
    <t>H 8. 4</t>
  </si>
  <si>
    <t>大鳥</t>
  </si>
  <si>
    <t>S44. 9</t>
  </si>
  <si>
    <t>田麦俣</t>
  </si>
  <si>
    <t>S50. 7</t>
  </si>
  <si>
    <t>鶴岡市
(旧温海町)</t>
  </si>
  <si>
    <t>越沢</t>
  </si>
  <si>
    <t>S28. 3</t>
  </si>
  <si>
    <t>山五十川</t>
  </si>
  <si>
    <t>S36. 5</t>
  </si>
  <si>
    <t>一霞</t>
  </si>
  <si>
    <t>S37. 5</t>
  </si>
  <si>
    <t>H 2. 7</t>
  </si>
  <si>
    <t>S38. 6</t>
  </si>
  <si>
    <t>五十川</t>
  </si>
  <si>
    <t>S43. 8</t>
  </si>
  <si>
    <t>木野俣</t>
  </si>
  <si>
    <t>S46. 4</t>
  </si>
  <si>
    <t>小名部</t>
  </si>
  <si>
    <t>S48. 5</t>
  </si>
  <si>
    <t>小国</t>
  </si>
  <si>
    <t>伏・浅</t>
  </si>
  <si>
    <t>温海川</t>
  </si>
  <si>
    <t>S54. 5</t>
  </si>
  <si>
    <t>伏・湧</t>
  </si>
  <si>
    <t>関川</t>
  </si>
  <si>
    <t>S55. 3</t>
  </si>
  <si>
    <t>菅野代</t>
  </si>
  <si>
    <t>鍋倉</t>
  </si>
  <si>
    <t>槙代</t>
  </si>
  <si>
    <t>遊佐町</t>
  </si>
  <si>
    <t>吹浦</t>
  </si>
  <si>
    <t>S31. 3</t>
  </si>
  <si>
    <t>S60. 2</t>
  </si>
  <si>
    <t>浅・伏</t>
  </si>
  <si>
    <t>併用</t>
  </si>
  <si>
    <t>直世</t>
  </si>
  <si>
    <t>S32. 2</t>
  </si>
  <si>
    <t>H 8. 3</t>
  </si>
  <si>
    <t>白井新田</t>
  </si>
  <si>
    <t>S34. 8</t>
  </si>
  <si>
    <t>箕輪</t>
  </si>
  <si>
    <t>湧</t>
  </si>
  <si>
    <t>酒田市
(旧八幡町)</t>
  </si>
  <si>
    <t>八幡</t>
  </si>
  <si>
    <t>S50. 8</t>
  </si>
  <si>
    <t>専従</t>
  </si>
  <si>
    <t>酒田市
(旧平田町)</t>
  </si>
  <si>
    <t>小林</t>
  </si>
  <si>
    <t>S43. 7</t>
  </si>
  <si>
    <t>合　計</t>
  </si>
  <si>
    <t>簡　　易　　水　　道</t>
  </si>
  <si>
    <t>※ 省略記号</t>
  </si>
  <si>
    <t>①</t>
  </si>
  <si>
    <t>②</t>
  </si>
  <si>
    <t>③</t>
  </si>
  <si>
    <t>④</t>
  </si>
  <si>
    <t>⑤</t>
  </si>
  <si>
    <t>⑥</t>
  </si>
  <si>
    <t>⑦</t>
  </si>
  <si>
    <t>原水の種別</t>
  </si>
  <si>
    <t>配水方式</t>
  </si>
  <si>
    <t>水道料金体系</t>
  </si>
  <si>
    <t>浄水施設の種別</t>
  </si>
  <si>
    <t>公＝市町村等公営　　　民＝民営</t>
  </si>
  <si>
    <t>ダ＝ダム水　　　表＝表流水　　　湖＝湖沼水　　　伏＝伏流水　　　浅＝浅井戸水　　　深＝深井戸水　　　湧＝湧水</t>
  </si>
  <si>
    <t>消＝消毒のみ　　　緩＝緩速ろ過　　　急＝急速ろ過　　　活＝活性炭処理　　　膜＝膜ろ過</t>
  </si>
  <si>
    <t>自然＝自然流下　　　ポンプ＝ポンプ圧送　　　併用＝自然流下とポンプ圧送の併用</t>
  </si>
  <si>
    <t>自己＝自己検査　　　指定＝厚生労働大臣指定機関による検査</t>
  </si>
  <si>
    <t>専従＝1水道1人以上の有資格者が管理業務を専従しているもの　　　兼任＝有資格者が当該水道以外の簡易水道の管理業務も兼任しているもの</t>
  </si>
  <si>
    <t>併任＝有資格者が当該水道の管理業務以外の業務を併任しているもの　　　資格不用＝水道法第25条第1項により技術管理者として特別の資格を必要としないもの</t>
  </si>
  <si>
    <t>用＝用途別　　　口＝口径別　　　定＝定額制　　　単＝単一制</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</si>
</sst>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Red]\-#,##0.0"/>
    <numFmt numFmtId="179" formatCode="\(#,##0\)"/>
    <numFmt numFmtId="180" formatCode="#,##0_ "/>
    <numFmt numFmtId="181" formatCode="#,##0.0_ "/>
    <numFmt numFmtId="182" formatCode="#,##0.00_ "/>
    <numFmt numFmtId="183" formatCode="#,##0;&quot;△ &quot;#,##0"/>
    <numFmt numFmtId="184" formatCode="#,##0.0;&quot;△ &quot;#,##0.0"/>
    <numFmt numFmtId="185" formatCode="#,##0_ ;[Red]\-#,##0\ "/>
    <numFmt numFmtId="186" formatCode="0.0%"/>
    <numFmt numFmtId="187" formatCode="0;0;"/>
    <numFmt numFmtId="188" formatCode="&quot;&quot;"/>
    <numFmt numFmtId="189" formatCode="0_ "/>
    <numFmt numFmtId="190" formatCode="0.0_ "/>
    <numFmt numFmtId="191" formatCode="0.0_);[Red]\(0.0\)"/>
    <numFmt numFmtId="192" formatCode="#,##0.00;&quot;△ &quot;#,##0.00"/>
    <numFmt numFmtId="193" formatCode="#,##0.000;&quot;△ &quot;#,##0.000"/>
    <numFmt numFmtId="194" formatCode="#,##0.0000;&quot;△ &quot;#,##0.0000"/>
    <numFmt numFmtId="195" formatCode="#,##0.00000;&quot;△ &quot;#,##0.00000"/>
    <numFmt numFmtId="196" formatCode="#,##0.000_ "/>
    <numFmt numFmtId="197" formatCode="#,##0.00000_ "/>
    <numFmt numFmtId="198" formatCode="#,##0.0000_ "/>
    <numFmt numFmtId="199" formatCode="#,##0.000000_ "/>
    <numFmt numFmtId="200" formatCode="&quot;Yes&quot;;&quot;Yes&quot;;&quot;No&quot;"/>
    <numFmt numFmtId="201" formatCode="&quot;True&quot;;&quot;True&quot;;&quot;False&quot;"/>
    <numFmt numFmtId="202" formatCode="&quot;On&quot;;&quot;On&quot;;&quot;Off&quot;"/>
    <numFmt numFmtId="203" formatCode="[$€-2]\ #,##0.00_);[Red]\([$€-2]\ #,##0.00\)"/>
    <numFmt numFmtId="204" formatCode="#,##0_);[Red]\(#,##0\)"/>
    <numFmt numFmtId="205" formatCode="#,##0.0_ ;[Red]\-#,##0.0\ "/>
    <numFmt numFmtId="206" formatCode="#,##0.00_ ;[Red]\-#,##0.00\ "/>
    <numFmt numFmtId="207" formatCode="#,##0&quot;人&quot;"/>
    <numFmt numFmtId="208" formatCode="&quot;(&quot;#0.0&quot;%)&quot;"/>
    <numFmt numFmtId="209" formatCode="#,##0.0"/>
    <numFmt numFmtId="210" formatCode="#,##0&quot;千ｍ3&quot;"/>
    <numFmt numFmtId="211" formatCode="#,##0&quot;千㎥&quot;"/>
    <numFmt numFmtId="212" formatCode="\ #,##0&quot;千㎥&quot;"/>
    <numFmt numFmtId="213" formatCode="0.0000000"/>
    <numFmt numFmtId="214" formatCode="0.000000"/>
    <numFmt numFmtId="215" formatCode="0.00000"/>
    <numFmt numFmtId="216" formatCode="0.0000"/>
    <numFmt numFmtId="217" formatCode="0.000"/>
    <numFmt numFmtId="218" formatCode="mmm\-yyyy"/>
    <numFmt numFmtId="219" formatCode="&quot;\&quot;#,##0_);[Red]\(&quot;\&quot;#,##0\)"/>
    <numFmt numFmtId="220" formatCode="#,##0.0_);[Red]\(#,##0.0\)"/>
    <numFmt numFmtId="221" formatCode="0_ ;[Red]\-0\ "/>
    <numFmt numFmtId="222" formatCode="[&lt;=999]000;[&lt;=99999]000\-00;000\-0000"/>
    <numFmt numFmtId="223" formatCode="#,##0.00_);[Red]\(#,##0.00\)"/>
    <numFmt numFmtId="224" formatCode="#,##0.000_);[Red]\(#,##0.000\)"/>
    <numFmt numFmtId="225" formatCode="#,##0.0000_);[Red]\(#,##0.0000\)"/>
  </numFmts>
  <fonts count="8">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9"/>
      <name val="ＭＳ 明朝"/>
      <family val="1"/>
    </font>
    <font>
      <sz val="8"/>
      <name val="ＭＳ Ｐ明朝"/>
      <family val="1"/>
    </font>
    <font>
      <sz val="9"/>
      <name val="ＭＳ Ｐ明朝"/>
      <family val="1"/>
    </font>
    <font>
      <b/>
      <sz val="16"/>
      <name val="ＭＳ 明朝"/>
      <family val="1"/>
    </font>
  </fonts>
  <fills count="3">
    <fill>
      <patternFill/>
    </fill>
    <fill>
      <patternFill patternType="gray125"/>
    </fill>
    <fill>
      <patternFill patternType="mediumGray">
        <fgColor indexed="55"/>
      </patternFill>
    </fill>
  </fills>
  <borders count="35">
    <border>
      <left/>
      <right/>
      <top/>
      <bottom/>
      <diagonal/>
    </border>
    <border>
      <left style="hair"/>
      <right style="hair"/>
      <top style="thin"/>
      <bottom style="hair"/>
    </border>
    <border>
      <left>
        <color indexed="63"/>
      </left>
      <right style="hair"/>
      <top style="thin"/>
      <bottom style="hair"/>
    </border>
    <border>
      <left style="hair"/>
      <right style="thin"/>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style="hair"/>
      <top style="double"/>
      <bottom style="thin"/>
    </border>
    <border>
      <left style="hair"/>
      <right>
        <color indexed="63"/>
      </right>
      <top style="double"/>
      <bottom style="thin"/>
    </border>
    <border>
      <left>
        <color indexed="63"/>
      </left>
      <right style="thin"/>
      <top style="double"/>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hair"/>
      <top style="hair"/>
      <bottom style="thin"/>
    </border>
    <border>
      <left style="thin"/>
      <right style="hair"/>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s>
  <cellStyleXfs count="24">
    <xf numFmtId="18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5"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180" fontId="0" fillId="0" borderId="0">
      <alignment vertical="center"/>
      <protection/>
    </xf>
    <xf numFmtId="0" fontId="2" fillId="0" borderId="0" applyNumberFormat="0" applyFill="0" applyBorder="0" applyAlignment="0" applyProtection="0"/>
  </cellStyleXfs>
  <cellXfs count="106">
    <xf numFmtId="180" fontId="0" fillId="0" borderId="0" xfId="0" applyAlignment="1">
      <alignment vertical="center"/>
    </xf>
    <xf numFmtId="180" fontId="4" fillId="0" borderId="0" xfId="22" applyFont="1" applyFill="1">
      <alignment vertical="center"/>
      <protection/>
    </xf>
    <xf numFmtId="180" fontId="4" fillId="0" borderId="0" xfId="22" applyFont="1" applyFill="1" applyAlignment="1">
      <alignment horizontal="right" vertical="center"/>
      <protection/>
    </xf>
    <xf numFmtId="180" fontId="4" fillId="0" borderId="0" xfId="22" applyFont="1" applyFill="1" applyAlignment="1">
      <alignment horizontal="center" vertical="center"/>
      <protection/>
    </xf>
    <xf numFmtId="180" fontId="4" fillId="0" borderId="1" xfId="22" applyFont="1" applyFill="1" applyBorder="1" applyAlignment="1">
      <alignment horizontal="center" vertical="center"/>
      <protection/>
    </xf>
    <xf numFmtId="180" fontId="4" fillId="0" borderId="1" xfId="22" applyFont="1" applyFill="1" applyBorder="1" applyAlignment="1">
      <alignment horizontal="center" vertical="center" wrapText="1"/>
      <protection/>
    </xf>
    <xf numFmtId="180" fontId="4" fillId="0" borderId="2" xfId="22" applyFont="1" applyFill="1" applyBorder="1" applyAlignment="1">
      <alignment horizontal="left" vertical="center"/>
      <protection/>
    </xf>
    <xf numFmtId="180" fontId="4" fillId="0" borderId="3" xfId="22" applyFont="1" applyFill="1" applyBorder="1" applyAlignment="1">
      <alignment horizontal="center" vertical="center"/>
      <protection/>
    </xf>
    <xf numFmtId="180" fontId="4" fillId="0" borderId="4" xfId="22" applyFont="1" applyFill="1" applyBorder="1" applyAlignment="1">
      <alignment horizontal="center" vertical="center"/>
      <protection/>
    </xf>
    <xf numFmtId="180" fontId="4" fillId="0" borderId="4" xfId="22" applyFont="1" applyFill="1" applyBorder="1" applyAlignment="1">
      <alignment horizontal="center" vertical="center" wrapText="1"/>
      <protection/>
    </xf>
    <xf numFmtId="180" fontId="4" fillId="0" borderId="5" xfId="22" applyFont="1" applyFill="1" applyBorder="1" applyAlignment="1">
      <alignment vertical="center" shrinkToFit="1"/>
      <protection/>
    </xf>
    <xf numFmtId="180" fontId="4" fillId="0" borderId="1" xfId="22" applyFont="1" applyFill="1" applyBorder="1" applyAlignment="1">
      <alignment horizontal="distributed" vertical="center"/>
      <protection/>
    </xf>
    <xf numFmtId="3" fontId="4" fillId="0" borderId="1" xfId="22" applyNumberFormat="1" applyFont="1" applyFill="1" applyBorder="1">
      <alignment vertical="center"/>
      <protection/>
    </xf>
    <xf numFmtId="180" fontId="6" fillId="0" borderId="1" xfId="22" applyFont="1" applyFill="1" applyBorder="1" applyAlignment="1">
      <alignment horizontal="center" vertical="center"/>
      <protection/>
    </xf>
    <xf numFmtId="180" fontId="4" fillId="0" borderId="1" xfId="22" applyFont="1" applyFill="1" applyBorder="1">
      <alignment vertical="center"/>
      <protection/>
    </xf>
    <xf numFmtId="180" fontId="4" fillId="0" borderId="6" xfId="22" applyFont="1" applyFill="1" applyBorder="1" applyAlignment="1">
      <alignment vertical="center" shrinkToFit="1"/>
      <protection/>
    </xf>
    <xf numFmtId="180" fontId="4" fillId="0" borderId="4" xfId="22" applyFont="1" applyFill="1" applyBorder="1" applyAlignment="1">
      <alignment horizontal="distributed" vertical="center"/>
      <protection/>
    </xf>
    <xf numFmtId="3" fontId="4" fillId="0" borderId="4" xfId="22" applyNumberFormat="1" applyFont="1" applyFill="1" applyBorder="1">
      <alignment vertical="center"/>
      <protection/>
    </xf>
    <xf numFmtId="180" fontId="6" fillId="0" borderId="4" xfId="22" applyFont="1" applyFill="1" applyBorder="1" applyAlignment="1">
      <alignment horizontal="center" vertical="center"/>
      <protection/>
    </xf>
    <xf numFmtId="180" fontId="4" fillId="0" borderId="4" xfId="22" applyFont="1" applyFill="1" applyBorder="1">
      <alignment vertical="center"/>
      <protection/>
    </xf>
    <xf numFmtId="180" fontId="4" fillId="0" borderId="7" xfId="22" applyFont="1" applyFill="1" applyBorder="1" applyAlignment="1">
      <alignment horizontal="center" vertical="center"/>
      <protection/>
    </xf>
    <xf numFmtId="3" fontId="4" fillId="0" borderId="4" xfId="22" applyNumberFormat="1" applyFont="1" applyFill="1" applyBorder="1" applyAlignment="1">
      <alignment vertical="center"/>
      <protection/>
    </xf>
    <xf numFmtId="3" fontId="4" fillId="0" borderId="4" xfId="22" applyNumberFormat="1" applyFont="1" applyFill="1" applyBorder="1" applyAlignment="1">
      <alignment horizontal="right" vertical="center"/>
      <protection/>
    </xf>
    <xf numFmtId="180" fontId="4" fillId="2" borderId="8" xfId="22" applyFont="1" applyFill="1" applyBorder="1" applyAlignment="1">
      <alignment vertical="center" shrinkToFit="1"/>
      <protection/>
    </xf>
    <xf numFmtId="180" fontId="4" fillId="2" borderId="9" xfId="22" applyFont="1" applyFill="1" applyBorder="1" applyAlignment="1">
      <alignment horizontal="center" vertical="center"/>
      <protection/>
    </xf>
    <xf numFmtId="180" fontId="4" fillId="2" borderId="9" xfId="22" applyFont="1" applyFill="1" applyBorder="1">
      <alignment vertical="center"/>
      <protection/>
    </xf>
    <xf numFmtId="180" fontId="4" fillId="2" borderId="10" xfId="22" applyFont="1" applyFill="1" applyBorder="1" applyAlignment="1">
      <alignment horizontal="center" vertical="center"/>
      <protection/>
    </xf>
    <xf numFmtId="3" fontId="4" fillId="2" borderId="4" xfId="22" applyNumberFormat="1" applyFont="1" applyFill="1" applyBorder="1">
      <alignment vertical="center"/>
      <protection/>
    </xf>
    <xf numFmtId="180" fontId="6" fillId="2" borderId="11" xfId="22" applyFont="1" applyFill="1" applyBorder="1">
      <alignment vertical="center"/>
      <protection/>
    </xf>
    <xf numFmtId="180" fontId="6" fillId="2" borderId="9" xfId="22" applyFont="1" applyFill="1" applyBorder="1">
      <alignment vertical="center"/>
      <protection/>
    </xf>
    <xf numFmtId="180" fontId="6" fillId="2" borderId="10" xfId="22" applyFont="1" applyFill="1" applyBorder="1" applyAlignment="1">
      <alignment horizontal="center" vertical="center"/>
      <protection/>
    </xf>
    <xf numFmtId="180" fontId="4" fillId="2" borderId="11" xfId="22" applyFont="1" applyFill="1" applyBorder="1">
      <alignment vertical="center"/>
      <protection/>
    </xf>
    <xf numFmtId="180" fontId="4" fillId="2" borderId="9" xfId="22" applyFont="1" applyFill="1" applyBorder="1" applyAlignment="1">
      <alignment vertical="center" wrapText="1"/>
      <protection/>
    </xf>
    <xf numFmtId="180" fontId="4" fillId="2" borderId="12" xfId="22" applyFont="1" applyFill="1" applyBorder="1">
      <alignment vertical="center"/>
      <protection/>
    </xf>
    <xf numFmtId="180" fontId="4" fillId="2" borderId="9" xfId="22" applyFont="1" applyFill="1" applyBorder="1" applyAlignment="1">
      <alignment horizontal="distributed" vertical="center"/>
      <protection/>
    </xf>
    <xf numFmtId="180" fontId="6" fillId="0" borderId="4" xfId="22" applyFont="1" applyFill="1" applyBorder="1" applyAlignment="1">
      <alignment horizontal="center" vertical="center" wrapText="1" shrinkToFit="1"/>
      <protection/>
    </xf>
    <xf numFmtId="180" fontId="4" fillId="2" borderId="9" xfId="22" applyFont="1" applyFill="1" applyBorder="1" applyAlignment="1">
      <alignment vertical="center" wrapText="1" shrinkToFit="1"/>
      <protection/>
    </xf>
    <xf numFmtId="180" fontId="4" fillId="2" borderId="9" xfId="22" applyFont="1" applyFill="1" applyBorder="1" applyAlignment="1">
      <alignment horizontal="center" vertical="center" wrapText="1" shrinkToFit="1"/>
      <protection/>
    </xf>
    <xf numFmtId="180" fontId="4" fillId="2" borderId="10" xfId="22" applyFont="1" applyFill="1" applyBorder="1" applyAlignment="1">
      <alignment horizontal="center" vertical="center" wrapText="1" shrinkToFit="1"/>
      <protection/>
    </xf>
    <xf numFmtId="180" fontId="4" fillId="0" borderId="4" xfId="22" applyFont="1" applyFill="1" applyBorder="1" applyAlignment="1">
      <alignment vertical="center"/>
      <protection/>
    </xf>
    <xf numFmtId="3" fontId="4" fillId="0" borderId="4" xfId="22" applyNumberFormat="1" applyFont="1" applyFill="1" applyBorder="1" applyAlignment="1">
      <alignment horizontal="center" vertical="center"/>
      <protection/>
    </xf>
    <xf numFmtId="180" fontId="4" fillId="0" borderId="4" xfId="22" applyFont="1" applyFill="1" applyBorder="1" applyAlignment="1">
      <alignment horizontal="right" vertical="center"/>
      <protection/>
    </xf>
    <xf numFmtId="180" fontId="6" fillId="0" borderId="4" xfId="22" applyFont="1" applyFill="1" applyBorder="1" applyAlignment="1">
      <alignment horizontal="center" vertical="center" shrinkToFit="1"/>
      <protection/>
    </xf>
    <xf numFmtId="3" fontId="4" fillId="2" borderId="4" xfId="22" applyNumberFormat="1" applyFont="1" applyFill="1" applyBorder="1" applyAlignment="1">
      <alignment vertical="center" shrinkToFit="1"/>
      <protection/>
    </xf>
    <xf numFmtId="180" fontId="6" fillId="2" borderId="11" xfId="22" applyFont="1" applyFill="1" applyBorder="1" applyAlignment="1">
      <alignment vertical="center" shrinkToFit="1"/>
      <protection/>
    </xf>
    <xf numFmtId="180" fontId="6" fillId="2" borderId="9" xfId="22" applyFont="1" applyFill="1" applyBorder="1" applyAlignment="1">
      <alignment vertical="center" shrinkToFit="1"/>
      <protection/>
    </xf>
    <xf numFmtId="180" fontId="6" fillId="2" borderId="10" xfId="22" applyFont="1" applyFill="1" applyBorder="1" applyAlignment="1">
      <alignment horizontal="center" vertical="center" shrinkToFit="1"/>
      <protection/>
    </xf>
    <xf numFmtId="180" fontId="4" fillId="0" borderId="4" xfId="22" applyFont="1" applyFill="1" applyBorder="1" applyAlignment="1">
      <alignment horizontal="distributed" vertical="center" wrapText="1"/>
      <protection/>
    </xf>
    <xf numFmtId="180" fontId="4" fillId="2" borderId="13" xfId="22" applyFont="1" applyFill="1" applyBorder="1" applyAlignment="1">
      <alignment vertical="center" shrinkToFit="1"/>
      <protection/>
    </xf>
    <xf numFmtId="180" fontId="4" fillId="2" borderId="14" xfId="22" applyFont="1" applyFill="1" applyBorder="1" applyAlignment="1">
      <alignment horizontal="center" vertical="center"/>
      <protection/>
    </xf>
    <xf numFmtId="180" fontId="4" fillId="2" borderId="14" xfId="22" applyFont="1" applyFill="1" applyBorder="1" applyAlignment="1">
      <alignment horizontal="distributed" vertical="center"/>
      <protection/>
    </xf>
    <xf numFmtId="180" fontId="4" fillId="2" borderId="15" xfId="22" applyFont="1" applyFill="1" applyBorder="1" applyAlignment="1">
      <alignment horizontal="center" vertical="center"/>
      <protection/>
    </xf>
    <xf numFmtId="3" fontId="4" fillId="2" borderId="16" xfId="22" applyNumberFormat="1" applyFont="1" applyFill="1" applyBorder="1">
      <alignment vertical="center"/>
      <protection/>
    </xf>
    <xf numFmtId="180" fontId="6" fillId="2" borderId="17" xfId="22" applyFont="1" applyFill="1" applyBorder="1">
      <alignment vertical="center"/>
      <protection/>
    </xf>
    <xf numFmtId="180" fontId="6" fillId="2" borderId="14" xfId="22" applyFont="1" applyFill="1" applyBorder="1">
      <alignment vertical="center"/>
      <protection/>
    </xf>
    <xf numFmtId="180" fontId="6" fillId="2" borderId="15" xfId="22" applyFont="1" applyFill="1" applyBorder="1" applyAlignment="1">
      <alignment horizontal="center" vertical="center"/>
      <protection/>
    </xf>
    <xf numFmtId="180" fontId="4" fillId="2" borderId="17" xfId="22" applyFont="1" applyFill="1" applyBorder="1">
      <alignment vertical="center"/>
      <protection/>
    </xf>
    <xf numFmtId="180" fontId="4" fillId="2" borderId="14" xfId="22" applyFont="1" applyFill="1" applyBorder="1" applyAlignment="1">
      <alignment vertical="center" wrapText="1"/>
      <protection/>
    </xf>
    <xf numFmtId="180" fontId="4" fillId="2" borderId="14" xfId="22" applyFont="1" applyFill="1" applyBorder="1">
      <alignment vertical="center"/>
      <protection/>
    </xf>
    <xf numFmtId="180" fontId="4" fillId="2" borderId="18" xfId="22" applyFont="1" applyFill="1" applyBorder="1">
      <alignment vertical="center"/>
      <protection/>
    </xf>
    <xf numFmtId="180" fontId="4" fillId="0" borderId="19" xfId="22" applyFont="1" applyFill="1" applyBorder="1" applyAlignment="1">
      <alignment vertical="center" shrinkToFit="1"/>
      <protection/>
    </xf>
    <xf numFmtId="180" fontId="4" fillId="0" borderId="20" xfId="22" applyFont="1" applyFill="1" applyBorder="1" applyAlignment="1">
      <alignment horizontal="center" vertical="center"/>
      <protection/>
    </xf>
    <xf numFmtId="180" fontId="4" fillId="0" borderId="20" xfId="22" applyFont="1" applyFill="1" applyBorder="1" applyAlignment="1">
      <alignment horizontal="distributed" vertical="center"/>
      <protection/>
    </xf>
    <xf numFmtId="180" fontId="4" fillId="0" borderId="21" xfId="22" applyFont="1" applyFill="1" applyBorder="1" applyAlignment="1">
      <alignment horizontal="center" vertical="center"/>
      <protection/>
    </xf>
    <xf numFmtId="3" fontId="4" fillId="0" borderId="22" xfId="22" applyNumberFormat="1" applyFont="1" applyFill="1" applyBorder="1" applyAlignment="1">
      <alignment vertical="center" shrinkToFit="1"/>
      <protection/>
    </xf>
    <xf numFmtId="180" fontId="6" fillId="0" borderId="23" xfId="22" applyFont="1" applyFill="1" applyBorder="1" applyAlignment="1">
      <alignment vertical="center" shrinkToFit="1"/>
      <protection/>
    </xf>
    <xf numFmtId="180" fontId="6" fillId="0" borderId="20" xfId="22" applyFont="1" applyFill="1" applyBorder="1" applyAlignment="1">
      <alignment vertical="center" shrinkToFit="1"/>
      <protection/>
    </xf>
    <xf numFmtId="180" fontId="6" fillId="0" borderId="21" xfId="22" applyFont="1" applyFill="1" applyBorder="1" applyAlignment="1">
      <alignment horizontal="center" vertical="center" shrinkToFit="1"/>
      <protection/>
    </xf>
    <xf numFmtId="180" fontId="4" fillId="0" borderId="23" xfId="22" applyFont="1" applyFill="1" applyBorder="1">
      <alignment vertical="center"/>
      <protection/>
    </xf>
    <xf numFmtId="180" fontId="4" fillId="0" borderId="20" xfId="22" applyFont="1" applyFill="1" applyBorder="1">
      <alignment vertical="center"/>
      <protection/>
    </xf>
    <xf numFmtId="180" fontId="4" fillId="0" borderId="24" xfId="22" applyFont="1" applyFill="1" applyBorder="1">
      <alignment vertical="center"/>
      <protection/>
    </xf>
    <xf numFmtId="180" fontId="4" fillId="0" borderId="0" xfId="22" applyFont="1" applyFill="1" applyAlignment="1">
      <alignment horizontal="distributed" vertical="center" indent="1"/>
      <protection/>
    </xf>
    <xf numFmtId="180" fontId="4" fillId="2" borderId="9" xfId="22" applyFont="1" applyFill="1" applyBorder="1" applyAlignment="1">
      <alignment vertical="center" shrinkToFit="1"/>
      <protection/>
    </xf>
    <xf numFmtId="180" fontId="4" fillId="2" borderId="10" xfId="22" applyFont="1" applyFill="1" applyBorder="1" applyAlignment="1">
      <alignment vertical="center" shrinkToFit="1"/>
      <protection/>
    </xf>
    <xf numFmtId="180" fontId="4" fillId="0" borderId="0" xfId="22" applyFont="1" applyFill="1" applyAlignment="1">
      <alignment horizontal="distributed" vertical="center" indent="1"/>
      <protection/>
    </xf>
    <xf numFmtId="180" fontId="7" fillId="0" borderId="0" xfId="22" applyFont="1" applyFill="1">
      <alignment vertical="center"/>
      <protection/>
    </xf>
    <xf numFmtId="180" fontId="4" fillId="0" borderId="25" xfId="22" applyFont="1" applyFill="1" applyBorder="1" applyAlignment="1">
      <alignment horizontal="center" vertical="center" wrapText="1"/>
      <protection/>
    </xf>
    <xf numFmtId="180" fontId="4" fillId="0" borderId="26" xfId="22" applyFont="1" applyFill="1" applyBorder="1" applyAlignment="1">
      <alignment horizontal="center" vertical="center"/>
      <protection/>
    </xf>
    <xf numFmtId="180" fontId="4" fillId="0" borderId="27" xfId="22" applyFont="1" applyFill="1" applyBorder="1" applyAlignment="1">
      <alignment horizontal="center" vertical="center"/>
      <protection/>
    </xf>
    <xf numFmtId="180" fontId="4" fillId="0" borderId="1" xfId="22" applyFont="1" applyFill="1" applyBorder="1" applyAlignment="1">
      <alignment horizontal="center" vertical="center" wrapText="1"/>
      <protection/>
    </xf>
    <xf numFmtId="180" fontId="4" fillId="0" borderId="4" xfId="22" applyFont="1" applyFill="1" applyBorder="1" applyAlignment="1">
      <alignment horizontal="center" vertical="center"/>
      <protection/>
    </xf>
    <xf numFmtId="180" fontId="4" fillId="0" borderId="28" xfId="22" applyFont="1" applyFill="1" applyBorder="1" applyAlignment="1">
      <alignment horizontal="center" vertical="center"/>
      <protection/>
    </xf>
    <xf numFmtId="180" fontId="4" fillId="0" borderId="4" xfId="22" applyFont="1" applyFill="1" applyBorder="1" applyAlignment="1">
      <alignment horizontal="center" vertical="center" wrapText="1"/>
      <protection/>
    </xf>
    <xf numFmtId="180" fontId="4" fillId="0" borderId="28" xfId="22" applyFont="1" applyFill="1" applyBorder="1" applyAlignment="1">
      <alignment horizontal="center" vertical="center" wrapText="1"/>
      <protection/>
    </xf>
    <xf numFmtId="180" fontId="4" fillId="0" borderId="16" xfId="22" applyFont="1" applyFill="1" applyBorder="1" applyAlignment="1">
      <alignment horizontal="center" vertical="center" wrapText="1"/>
      <protection/>
    </xf>
    <xf numFmtId="0" fontId="0" fillId="0" borderId="26" xfId="21" applyBorder="1">
      <alignment/>
      <protection/>
    </xf>
    <xf numFmtId="0" fontId="0" fillId="0" borderId="27" xfId="21" applyBorder="1">
      <alignment/>
      <protection/>
    </xf>
    <xf numFmtId="180" fontId="4" fillId="0" borderId="1" xfId="22" applyFont="1" applyFill="1" applyBorder="1" applyAlignment="1">
      <alignment horizontal="center" vertical="center"/>
      <protection/>
    </xf>
    <xf numFmtId="180" fontId="4" fillId="0" borderId="5" xfId="22" applyFont="1" applyFill="1" applyBorder="1" applyAlignment="1">
      <alignment vertical="center" textRotation="255"/>
      <protection/>
    </xf>
    <xf numFmtId="180" fontId="4" fillId="0" borderId="6" xfId="22" applyFont="1" applyFill="1" applyBorder="1" applyAlignment="1">
      <alignment vertical="center" textRotation="255"/>
      <protection/>
    </xf>
    <xf numFmtId="180" fontId="4" fillId="0" borderId="29" xfId="22" applyFont="1" applyFill="1" applyBorder="1" applyAlignment="1">
      <alignment vertical="center" textRotation="255"/>
      <protection/>
    </xf>
    <xf numFmtId="180" fontId="4" fillId="0" borderId="30" xfId="22" applyFont="1" applyFill="1" applyBorder="1" applyAlignment="1">
      <alignment horizontal="center" vertical="center" textRotation="255"/>
      <protection/>
    </xf>
    <xf numFmtId="180" fontId="4" fillId="0" borderId="31" xfId="22" applyFont="1" applyFill="1" applyBorder="1" applyAlignment="1">
      <alignment horizontal="center" vertical="center" textRotation="255"/>
      <protection/>
    </xf>
    <xf numFmtId="180" fontId="4" fillId="0" borderId="32" xfId="22" applyFont="1" applyFill="1" applyBorder="1" applyAlignment="1">
      <alignment horizontal="center" vertical="center" textRotation="255"/>
      <protection/>
    </xf>
    <xf numFmtId="180" fontId="4" fillId="0" borderId="3" xfId="22" applyFont="1" applyFill="1" applyBorder="1" applyAlignment="1">
      <alignment horizontal="center" vertical="center"/>
      <protection/>
    </xf>
    <xf numFmtId="180" fontId="4" fillId="0" borderId="26" xfId="22" applyFont="1" applyFill="1" applyBorder="1" applyAlignment="1">
      <alignment horizontal="center" vertical="center" wrapText="1"/>
      <protection/>
    </xf>
    <xf numFmtId="180" fontId="4" fillId="0" borderId="27" xfId="22" applyFont="1" applyFill="1" applyBorder="1" applyAlignment="1">
      <alignment horizontal="center" vertical="center" wrapText="1"/>
      <protection/>
    </xf>
    <xf numFmtId="180" fontId="5" fillId="0" borderId="16" xfId="22" applyFont="1" applyFill="1" applyBorder="1" applyAlignment="1">
      <alignment horizontal="center" vertical="center" wrapText="1"/>
      <protection/>
    </xf>
    <xf numFmtId="180" fontId="5" fillId="0" borderId="26" xfId="22" applyFont="1" applyFill="1" applyBorder="1" applyAlignment="1">
      <alignment horizontal="center" vertical="center"/>
      <protection/>
    </xf>
    <xf numFmtId="180" fontId="5" fillId="0" borderId="27" xfId="22" applyFont="1" applyFill="1" applyBorder="1" applyAlignment="1">
      <alignment horizontal="center" vertical="center"/>
      <protection/>
    </xf>
    <xf numFmtId="180" fontId="4" fillId="0" borderId="33" xfId="22" applyFont="1" applyFill="1" applyBorder="1" applyAlignment="1">
      <alignment horizontal="right" vertical="center"/>
      <protection/>
    </xf>
    <xf numFmtId="180" fontId="4" fillId="0" borderId="34" xfId="22" applyFont="1" applyFill="1" applyBorder="1" applyAlignment="1">
      <alignment horizontal="right" vertical="center"/>
      <protection/>
    </xf>
    <xf numFmtId="180" fontId="4" fillId="2" borderId="9" xfId="22" applyFont="1" applyFill="1" applyBorder="1" applyAlignment="1">
      <alignment vertical="center" wrapText="1"/>
      <protection/>
    </xf>
    <xf numFmtId="180" fontId="4" fillId="2" borderId="10" xfId="22" applyFont="1" applyFill="1" applyBorder="1" applyAlignment="1">
      <alignment vertical="center" wrapText="1"/>
      <protection/>
    </xf>
    <xf numFmtId="180" fontId="4" fillId="2" borderId="9" xfId="22" applyFont="1" applyFill="1" applyBorder="1" applyAlignment="1">
      <alignment vertical="center"/>
      <protection/>
    </xf>
    <xf numFmtId="180" fontId="4" fillId="2" borderId="10" xfId="22" applyFont="1"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水道現況" xfId="21"/>
    <cellStyle name="標準_水道現況H１９分編集中"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AC152"/>
  <sheetViews>
    <sheetView tabSelected="1" zoomScaleSheetLayoutView="75" workbookViewId="0" topLeftCell="A1">
      <pane xSplit="3" ySplit="6" topLeftCell="D7" activePane="bottomRight" state="frozen"/>
      <selection pane="topLeft" activeCell="K62" sqref="K62:K65"/>
      <selection pane="topRight" activeCell="K62" sqref="K62:K65"/>
      <selection pane="bottomLeft" activeCell="K62" sqref="K62:K65"/>
      <selection pane="bottomRight" activeCell="T11" sqref="T11"/>
    </sheetView>
  </sheetViews>
  <sheetFormatPr defaultColWidth="9.00390625" defaultRowHeight="15" customHeight="1"/>
  <cols>
    <col min="1" max="1" width="3.625" style="1" customWidth="1"/>
    <col min="2" max="3" width="9.375" style="1" customWidth="1"/>
    <col min="4" max="4" width="3.125" style="1" customWidth="1"/>
    <col min="5" max="6" width="6.00390625" style="3" customWidth="1"/>
    <col min="7" max="9" width="6.25390625" style="1" customWidth="1"/>
    <col min="10" max="12" width="4.625" style="1" customWidth="1"/>
    <col min="13" max="13" width="8.00390625" style="1" customWidth="1"/>
    <col min="14" max="20" width="6.875" style="1" customWidth="1"/>
    <col min="21" max="23" width="8.00390625" style="1" customWidth="1"/>
    <col min="24" max="24" width="6.875" style="1" customWidth="1"/>
    <col min="25" max="25" width="8.00390625" style="1" customWidth="1"/>
    <col min="26" max="27" width="4.625" style="1" customWidth="1"/>
    <col min="28" max="28" width="6.25390625" style="1" customWidth="1"/>
    <col min="29" max="29" width="3.125" style="1" customWidth="1"/>
    <col min="30" max="16384" width="9.00390625" style="1" customWidth="1"/>
  </cols>
  <sheetData>
    <row r="1" spans="1:13" ht="15" customHeight="1">
      <c r="A1" s="75" t="s">
        <v>343</v>
      </c>
      <c r="B1" s="75"/>
      <c r="C1" s="75"/>
      <c r="D1" s="75"/>
      <c r="E1" s="75"/>
      <c r="F1" s="75"/>
      <c r="G1" s="75"/>
      <c r="H1" s="75"/>
      <c r="I1" s="75"/>
      <c r="J1" s="75"/>
      <c r="K1" s="75"/>
      <c r="L1" s="75"/>
      <c r="M1" s="75"/>
    </row>
    <row r="2" spans="1:28" ht="15" customHeight="1">
      <c r="A2" s="75"/>
      <c r="B2" s="75"/>
      <c r="C2" s="75"/>
      <c r="D2" s="75"/>
      <c r="E2" s="75"/>
      <c r="F2" s="75"/>
      <c r="G2" s="75"/>
      <c r="H2" s="75"/>
      <c r="I2" s="75"/>
      <c r="J2" s="75"/>
      <c r="K2" s="75"/>
      <c r="L2" s="75"/>
      <c r="M2" s="75"/>
      <c r="AB2" s="2"/>
    </row>
    <row r="3" spans="1:29" ht="13.5" customHeight="1">
      <c r="A3" s="88" t="s">
        <v>18</v>
      </c>
      <c r="B3" s="87" t="s">
        <v>19</v>
      </c>
      <c r="C3" s="87"/>
      <c r="D3" s="87"/>
      <c r="E3" s="87" t="s">
        <v>20</v>
      </c>
      <c r="F3" s="87"/>
      <c r="G3" s="79" t="s">
        <v>21</v>
      </c>
      <c r="H3" s="79" t="s">
        <v>22</v>
      </c>
      <c r="I3" s="79" t="s">
        <v>23</v>
      </c>
      <c r="J3" s="76" t="s">
        <v>24</v>
      </c>
      <c r="K3" s="79" t="s">
        <v>25</v>
      </c>
      <c r="L3" s="79" t="s">
        <v>26</v>
      </c>
      <c r="M3" s="79" t="s">
        <v>27</v>
      </c>
      <c r="N3" s="100" t="s">
        <v>28</v>
      </c>
      <c r="O3" s="101"/>
      <c r="P3" s="6" t="s">
        <v>29</v>
      </c>
      <c r="Q3" s="79" t="s">
        <v>30</v>
      </c>
      <c r="R3" s="79" t="s">
        <v>31</v>
      </c>
      <c r="S3" s="79" t="s">
        <v>32</v>
      </c>
      <c r="T3" s="79" t="s">
        <v>33</v>
      </c>
      <c r="U3" s="76" t="s">
        <v>34</v>
      </c>
      <c r="V3" s="87" t="s">
        <v>35</v>
      </c>
      <c r="W3" s="87"/>
      <c r="X3" s="87"/>
      <c r="Y3" s="87"/>
      <c r="Z3" s="79" t="s">
        <v>36</v>
      </c>
      <c r="AA3" s="76" t="s">
        <v>37</v>
      </c>
      <c r="AB3" s="87" t="s">
        <v>38</v>
      </c>
      <c r="AC3" s="94"/>
    </row>
    <row r="4" spans="1:29" ht="13.5" customHeight="1">
      <c r="A4" s="89"/>
      <c r="B4" s="80" t="s">
        <v>39</v>
      </c>
      <c r="C4" s="80" t="s">
        <v>40</v>
      </c>
      <c r="D4" s="84" t="s">
        <v>41</v>
      </c>
      <c r="E4" s="80" t="s">
        <v>42</v>
      </c>
      <c r="F4" s="82" t="s">
        <v>43</v>
      </c>
      <c r="G4" s="82"/>
      <c r="H4" s="82"/>
      <c r="I4" s="82"/>
      <c r="J4" s="77"/>
      <c r="K4" s="80"/>
      <c r="L4" s="80"/>
      <c r="M4" s="80"/>
      <c r="N4" s="82" t="s">
        <v>44</v>
      </c>
      <c r="O4" s="82" t="s">
        <v>45</v>
      </c>
      <c r="P4" s="82" t="s">
        <v>46</v>
      </c>
      <c r="Q4" s="82"/>
      <c r="R4" s="82"/>
      <c r="S4" s="82"/>
      <c r="T4" s="82"/>
      <c r="U4" s="95"/>
      <c r="V4" s="80" t="s">
        <v>47</v>
      </c>
      <c r="W4" s="80"/>
      <c r="X4" s="82" t="s">
        <v>48</v>
      </c>
      <c r="Y4" s="82" t="s">
        <v>49</v>
      </c>
      <c r="Z4" s="82"/>
      <c r="AA4" s="95"/>
      <c r="AB4" s="97" t="s">
        <v>50</v>
      </c>
      <c r="AC4" s="91" t="s">
        <v>51</v>
      </c>
    </row>
    <row r="5" spans="1:29" ht="13.5" customHeight="1">
      <c r="A5" s="89"/>
      <c r="B5" s="80"/>
      <c r="C5" s="80"/>
      <c r="D5" s="85"/>
      <c r="E5" s="80"/>
      <c r="F5" s="82"/>
      <c r="G5" s="82"/>
      <c r="H5" s="82"/>
      <c r="I5" s="82"/>
      <c r="J5" s="77"/>
      <c r="K5" s="80"/>
      <c r="L5" s="80"/>
      <c r="M5" s="80"/>
      <c r="N5" s="80"/>
      <c r="O5" s="80"/>
      <c r="P5" s="80"/>
      <c r="Q5" s="82"/>
      <c r="R5" s="82"/>
      <c r="S5" s="82"/>
      <c r="T5" s="82"/>
      <c r="U5" s="95"/>
      <c r="V5" s="82" t="s">
        <v>52</v>
      </c>
      <c r="W5" s="82" t="s">
        <v>53</v>
      </c>
      <c r="X5" s="82"/>
      <c r="Y5" s="82"/>
      <c r="Z5" s="82"/>
      <c r="AA5" s="95"/>
      <c r="AB5" s="98"/>
      <c r="AC5" s="92"/>
    </row>
    <row r="6" spans="1:29" ht="13.5" customHeight="1">
      <c r="A6" s="90"/>
      <c r="B6" s="81"/>
      <c r="C6" s="81"/>
      <c r="D6" s="86"/>
      <c r="E6" s="81"/>
      <c r="F6" s="83"/>
      <c r="G6" s="83"/>
      <c r="H6" s="83"/>
      <c r="I6" s="83"/>
      <c r="J6" s="78"/>
      <c r="K6" s="81"/>
      <c r="L6" s="81"/>
      <c r="M6" s="81"/>
      <c r="N6" s="81"/>
      <c r="O6" s="81"/>
      <c r="P6" s="81"/>
      <c r="Q6" s="83"/>
      <c r="R6" s="83"/>
      <c r="S6" s="83"/>
      <c r="T6" s="83"/>
      <c r="U6" s="96"/>
      <c r="V6" s="83"/>
      <c r="W6" s="83"/>
      <c r="X6" s="83"/>
      <c r="Y6" s="83"/>
      <c r="Z6" s="83"/>
      <c r="AA6" s="96"/>
      <c r="AB6" s="99"/>
      <c r="AC6" s="93"/>
    </row>
    <row r="7" spans="1:29" ht="30" customHeight="1">
      <c r="A7" s="10">
        <v>1</v>
      </c>
      <c r="B7" s="11" t="s">
        <v>54</v>
      </c>
      <c r="C7" s="11" t="s">
        <v>55</v>
      </c>
      <c r="D7" s="4" t="s">
        <v>56</v>
      </c>
      <c r="E7" s="4" t="s">
        <v>57</v>
      </c>
      <c r="F7" s="4" t="s">
        <v>58</v>
      </c>
      <c r="G7" s="12">
        <v>1400</v>
      </c>
      <c r="H7" s="12">
        <v>452</v>
      </c>
      <c r="I7" s="12">
        <v>452</v>
      </c>
      <c r="J7" s="13" t="s">
        <v>59</v>
      </c>
      <c r="K7" s="13" t="s">
        <v>60</v>
      </c>
      <c r="L7" s="13" t="s">
        <v>61</v>
      </c>
      <c r="M7" s="12">
        <f aca="true" t="shared" si="0" ref="M7:M13">SUM(N7:P7)</f>
        <v>10365</v>
      </c>
      <c r="N7" s="12">
        <v>3536</v>
      </c>
      <c r="O7" s="12">
        <v>0</v>
      </c>
      <c r="P7" s="12">
        <v>6829</v>
      </c>
      <c r="Q7" s="12">
        <v>3500</v>
      </c>
      <c r="R7" s="12">
        <v>3191</v>
      </c>
      <c r="S7" s="12">
        <v>1714</v>
      </c>
      <c r="T7" s="12">
        <f aca="true" t="shared" si="1" ref="T7:T14">ROUND(U7/365,0)</f>
        <v>944</v>
      </c>
      <c r="U7" s="12">
        <f aca="true" t="shared" si="2" ref="U7:U14">V7+W7+X7+Y7</f>
        <v>344608</v>
      </c>
      <c r="V7" s="12">
        <v>31939</v>
      </c>
      <c r="W7" s="12">
        <v>271318</v>
      </c>
      <c r="X7" s="12">
        <v>6227</v>
      </c>
      <c r="Y7" s="12">
        <v>35124</v>
      </c>
      <c r="Z7" s="4" t="s">
        <v>62</v>
      </c>
      <c r="AA7" s="5" t="s">
        <v>63</v>
      </c>
      <c r="AB7" s="14">
        <v>1344</v>
      </c>
      <c r="AC7" s="7" t="s">
        <v>64</v>
      </c>
    </row>
    <row r="8" spans="1:29" ht="30" customHeight="1">
      <c r="A8" s="15">
        <f>IF(A7="",#REF!+1,A7+1)</f>
        <v>2</v>
      </c>
      <c r="B8" s="16" t="s">
        <v>54</v>
      </c>
      <c r="C8" s="16" t="s">
        <v>65</v>
      </c>
      <c r="D8" s="8" t="s">
        <v>56</v>
      </c>
      <c r="E8" s="8" t="s">
        <v>66</v>
      </c>
      <c r="F8" s="8" t="s">
        <v>67</v>
      </c>
      <c r="G8" s="17">
        <v>2400</v>
      </c>
      <c r="H8" s="17">
        <v>1487</v>
      </c>
      <c r="I8" s="17">
        <v>1487</v>
      </c>
      <c r="J8" s="18" t="s">
        <v>68</v>
      </c>
      <c r="K8" s="18" t="s">
        <v>69</v>
      </c>
      <c r="L8" s="18" t="s">
        <v>61</v>
      </c>
      <c r="M8" s="17">
        <f t="shared" si="0"/>
        <v>31573</v>
      </c>
      <c r="N8" s="17">
        <v>18495</v>
      </c>
      <c r="O8" s="17">
        <v>1533</v>
      </c>
      <c r="P8" s="17">
        <v>11545</v>
      </c>
      <c r="Q8" s="17">
        <v>635</v>
      </c>
      <c r="R8" s="17">
        <v>495</v>
      </c>
      <c r="S8" s="17">
        <v>725</v>
      </c>
      <c r="T8" s="17">
        <f t="shared" si="1"/>
        <v>576</v>
      </c>
      <c r="U8" s="17">
        <f t="shared" si="2"/>
        <v>210225</v>
      </c>
      <c r="V8" s="17">
        <v>99853</v>
      </c>
      <c r="W8" s="17">
        <v>45083</v>
      </c>
      <c r="X8" s="17">
        <v>2981</v>
      </c>
      <c r="Y8" s="17">
        <v>62308</v>
      </c>
      <c r="Z8" s="8" t="s">
        <v>62</v>
      </c>
      <c r="AA8" s="9" t="s">
        <v>63</v>
      </c>
      <c r="AB8" s="19">
        <v>1344</v>
      </c>
      <c r="AC8" s="20" t="s">
        <v>64</v>
      </c>
    </row>
    <row r="9" spans="1:29" ht="30" customHeight="1">
      <c r="A9" s="15">
        <f aca="true" t="shared" si="3" ref="A9:A14">IF(A8="",A7+1,A8+1)</f>
        <v>3</v>
      </c>
      <c r="B9" s="16" t="s">
        <v>54</v>
      </c>
      <c r="C9" s="16" t="s">
        <v>70</v>
      </c>
      <c r="D9" s="8" t="s">
        <v>56</v>
      </c>
      <c r="E9" s="8" t="s">
        <v>71</v>
      </c>
      <c r="F9" s="8" t="s">
        <v>72</v>
      </c>
      <c r="G9" s="17">
        <v>130</v>
      </c>
      <c r="H9" s="17">
        <v>104</v>
      </c>
      <c r="I9" s="17">
        <v>104</v>
      </c>
      <c r="J9" s="18" t="s">
        <v>68</v>
      </c>
      <c r="K9" s="18" t="s">
        <v>73</v>
      </c>
      <c r="L9" s="18" t="s">
        <v>61</v>
      </c>
      <c r="M9" s="17">
        <f t="shared" si="0"/>
        <v>3153</v>
      </c>
      <c r="N9" s="17">
        <v>2208</v>
      </c>
      <c r="O9" s="17">
        <v>0</v>
      </c>
      <c r="P9" s="17">
        <v>945</v>
      </c>
      <c r="Q9" s="17">
        <v>50</v>
      </c>
      <c r="R9" s="17">
        <v>33</v>
      </c>
      <c r="S9" s="17">
        <v>38</v>
      </c>
      <c r="T9" s="17">
        <f t="shared" si="1"/>
        <v>22</v>
      </c>
      <c r="U9" s="17">
        <f t="shared" si="2"/>
        <v>8065</v>
      </c>
      <c r="V9" s="17">
        <v>6812</v>
      </c>
      <c r="W9" s="17">
        <v>0</v>
      </c>
      <c r="X9" s="17">
        <v>139</v>
      </c>
      <c r="Y9" s="17">
        <v>1114</v>
      </c>
      <c r="Z9" s="8" t="s">
        <v>62</v>
      </c>
      <c r="AA9" s="9" t="s">
        <v>63</v>
      </c>
      <c r="AB9" s="19">
        <v>1344</v>
      </c>
      <c r="AC9" s="20" t="s">
        <v>64</v>
      </c>
    </row>
    <row r="10" spans="1:29" ht="30" customHeight="1">
      <c r="A10" s="15">
        <f t="shared" si="3"/>
        <v>4</v>
      </c>
      <c r="B10" s="16" t="s">
        <v>54</v>
      </c>
      <c r="C10" s="16" t="s">
        <v>74</v>
      </c>
      <c r="D10" s="8" t="s">
        <v>75</v>
      </c>
      <c r="E10" s="8" t="s">
        <v>76</v>
      </c>
      <c r="F10" s="8"/>
      <c r="G10" s="17">
        <v>200</v>
      </c>
      <c r="H10" s="17">
        <v>70</v>
      </c>
      <c r="I10" s="17">
        <v>70</v>
      </c>
      <c r="J10" s="18" t="s">
        <v>77</v>
      </c>
      <c r="K10" s="18" t="s">
        <v>78</v>
      </c>
      <c r="L10" s="18" t="s">
        <v>61</v>
      </c>
      <c r="M10" s="17">
        <f t="shared" si="0"/>
        <v>2285</v>
      </c>
      <c r="N10" s="17">
        <v>470</v>
      </c>
      <c r="O10" s="17">
        <v>0</v>
      </c>
      <c r="P10" s="17">
        <v>1815</v>
      </c>
      <c r="Q10" s="17">
        <v>60</v>
      </c>
      <c r="R10" s="17">
        <v>40</v>
      </c>
      <c r="S10" s="17">
        <v>21</v>
      </c>
      <c r="T10" s="17">
        <f t="shared" si="1"/>
        <v>19</v>
      </c>
      <c r="U10" s="17">
        <f t="shared" si="2"/>
        <v>7110</v>
      </c>
      <c r="V10" s="17">
        <v>7110</v>
      </c>
      <c r="W10" s="17">
        <v>0</v>
      </c>
      <c r="X10" s="17">
        <v>0</v>
      </c>
      <c r="Y10" s="17">
        <v>0</v>
      </c>
      <c r="Z10" s="8" t="s">
        <v>79</v>
      </c>
      <c r="AA10" s="9" t="s">
        <v>80</v>
      </c>
      <c r="AB10" s="19">
        <v>500</v>
      </c>
      <c r="AC10" s="20" t="s">
        <v>0</v>
      </c>
    </row>
    <row r="11" spans="1:29" ht="30" customHeight="1">
      <c r="A11" s="15">
        <f t="shared" si="3"/>
        <v>5</v>
      </c>
      <c r="B11" s="16" t="s">
        <v>54</v>
      </c>
      <c r="C11" s="16" t="s">
        <v>81</v>
      </c>
      <c r="D11" s="8" t="s">
        <v>75</v>
      </c>
      <c r="E11" s="8" t="s">
        <v>82</v>
      </c>
      <c r="F11" s="8" t="s">
        <v>83</v>
      </c>
      <c r="G11" s="17">
        <v>130</v>
      </c>
      <c r="H11" s="17">
        <v>70</v>
      </c>
      <c r="I11" s="17">
        <v>70</v>
      </c>
      <c r="J11" s="18" t="s">
        <v>84</v>
      </c>
      <c r="K11" s="18" t="s">
        <v>85</v>
      </c>
      <c r="L11" s="18" t="s">
        <v>61</v>
      </c>
      <c r="M11" s="17">
        <f t="shared" si="0"/>
        <v>2221</v>
      </c>
      <c r="N11" s="17">
        <v>314</v>
      </c>
      <c r="O11" s="17">
        <v>508</v>
      </c>
      <c r="P11" s="17">
        <v>1399</v>
      </c>
      <c r="Q11" s="17">
        <v>1090</v>
      </c>
      <c r="R11" s="17">
        <v>710</v>
      </c>
      <c r="S11" s="17">
        <v>630</v>
      </c>
      <c r="T11" s="17">
        <f t="shared" si="1"/>
        <v>322</v>
      </c>
      <c r="U11" s="17">
        <f t="shared" si="2"/>
        <v>117478</v>
      </c>
      <c r="V11" s="17">
        <v>117478</v>
      </c>
      <c r="W11" s="17">
        <v>0</v>
      </c>
      <c r="X11" s="17">
        <v>0</v>
      </c>
      <c r="Y11" s="17">
        <v>0</v>
      </c>
      <c r="Z11" s="8" t="s">
        <v>79</v>
      </c>
      <c r="AA11" s="9" t="s">
        <v>63</v>
      </c>
      <c r="AB11" s="19">
        <v>2800</v>
      </c>
      <c r="AC11" s="20" t="s">
        <v>64</v>
      </c>
    </row>
    <row r="12" spans="1:29" ht="30" customHeight="1">
      <c r="A12" s="15">
        <f t="shared" si="3"/>
        <v>6</v>
      </c>
      <c r="B12" s="16" t="s">
        <v>54</v>
      </c>
      <c r="C12" s="16" t="s">
        <v>86</v>
      </c>
      <c r="D12" s="8" t="s">
        <v>75</v>
      </c>
      <c r="E12" s="8" t="s">
        <v>87</v>
      </c>
      <c r="F12" s="8" t="s">
        <v>88</v>
      </c>
      <c r="G12" s="17">
        <v>280</v>
      </c>
      <c r="H12" s="17">
        <v>218</v>
      </c>
      <c r="I12" s="17">
        <v>218</v>
      </c>
      <c r="J12" s="18" t="s">
        <v>77</v>
      </c>
      <c r="K12" s="18" t="s">
        <v>78</v>
      </c>
      <c r="L12" s="18" t="s">
        <v>61</v>
      </c>
      <c r="M12" s="17">
        <f t="shared" si="0"/>
        <v>1966</v>
      </c>
      <c r="N12" s="17">
        <v>0</v>
      </c>
      <c r="O12" s="17">
        <v>170</v>
      </c>
      <c r="P12" s="17">
        <v>1796</v>
      </c>
      <c r="Q12" s="17">
        <v>70</v>
      </c>
      <c r="R12" s="17">
        <v>56</v>
      </c>
      <c r="S12" s="17">
        <v>50</v>
      </c>
      <c r="T12" s="17">
        <f t="shared" si="1"/>
        <v>46</v>
      </c>
      <c r="U12" s="17">
        <f t="shared" si="2"/>
        <v>16892</v>
      </c>
      <c r="V12" s="17">
        <v>15356</v>
      </c>
      <c r="W12" s="17">
        <v>0</v>
      </c>
      <c r="X12" s="17">
        <v>1536</v>
      </c>
      <c r="Y12" s="17">
        <v>0</v>
      </c>
      <c r="Z12" s="8" t="s">
        <v>79</v>
      </c>
      <c r="AA12" s="9" t="s">
        <v>80</v>
      </c>
      <c r="AB12" s="19">
        <v>500</v>
      </c>
      <c r="AC12" s="20" t="s">
        <v>0</v>
      </c>
    </row>
    <row r="13" spans="1:29" ht="30" customHeight="1">
      <c r="A13" s="15">
        <f t="shared" si="3"/>
        <v>7</v>
      </c>
      <c r="B13" s="16" t="s">
        <v>54</v>
      </c>
      <c r="C13" s="16" t="s">
        <v>89</v>
      </c>
      <c r="D13" s="8" t="s">
        <v>75</v>
      </c>
      <c r="E13" s="8" t="s">
        <v>90</v>
      </c>
      <c r="F13" s="8"/>
      <c r="G13" s="17">
        <v>220</v>
      </c>
      <c r="H13" s="17">
        <v>220</v>
      </c>
      <c r="I13" s="17">
        <v>110</v>
      </c>
      <c r="J13" s="18" t="s">
        <v>91</v>
      </c>
      <c r="K13" s="18" t="s">
        <v>92</v>
      </c>
      <c r="L13" s="18" t="s">
        <v>61</v>
      </c>
      <c r="M13" s="17">
        <f t="shared" si="0"/>
        <v>3528</v>
      </c>
      <c r="N13" s="17">
        <v>870</v>
      </c>
      <c r="O13" s="17">
        <v>1352</v>
      </c>
      <c r="P13" s="17">
        <v>1306</v>
      </c>
      <c r="Q13" s="17">
        <v>115</v>
      </c>
      <c r="R13" s="17">
        <v>84</v>
      </c>
      <c r="S13" s="17">
        <v>43</v>
      </c>
      <c r="T13" s="17">
        <f t="shared" si="1"/>
        <v>29</v>
      </c>
      <c r="U13" s="17">
        <f t="shared" si="2"/>
        <v>10642</v>
      </c>
      <c r="V13" s="17">
        <v>10642</v>
      </c>
      <c r="W13" s="17">
        <v>0</v>
      </c>
      <c r="X13" s="17">
        <v>0</v>
      </c>
      <c r="Y13" s="17">
        <v>0</v>
      </c>
      <c r="Z13" s="8" t="s">
        <v>79</v>
      </c>
      <c r="AA13" s="9" t="s">
        <v>63</v>
      </c>
      <c r="AB13" s="19">
        <v>2500</v>
      </c>
      <c r="AC13" s="20" t="s">
        <v>0</v>
      </c>
    </row>
    <row r="14" spans="1:29" ht="30" customHeight="1">
      <c r="A14" s="15">
        <f t="shared" si="3"/>
        <v>8</v>
      </c>
      <c r="B14" s="16" t="s">
        <v>54</v>
      </c>
      <c r="C14" s="16" t="s">
        <v>93</v>
      </c>
      <c r="D14" s="8" t="s">
        <v>1</v>
      </c>
      <c r="E14" s="8" t="s">
        <v>94</v>
      </c>
      <c r="F14" s="8" t="s">
        <v>95</v>
      </c>
      <c r="G14" s="17">
        <v>205</v>
      </c>
      <c r="H14" s="17">
        <v>205</v>
      </c>
      <c r="I14" s="17">
        <v>189</v>
      </c>
      <c r="J14" s="18" t="s">
        <v>77</v>
      </c>
      <c r="K14" s="18" t="s">
        <v>73</v>
      </c>
      <c r="L14" s="18" t="s">
        <v>61</v>
      </c>
      <c r="M14" s="17">
        <v>4755</v>
      </c>
      <c r="N14" s="17">
        <v>37</v>
      </c>
      <c r="O14" s="17">
        <v>0</v>
      </c>
      <c r="P14" s="17">
        <v>4718</v>
      </c>
      <c r="Q14" s="17">
        <v>153</v>
      </c>
      <c r="R14" s="17"/>
      <c r="S14" s="17">
        <v>46</v>
      </c>
      <c r="T14" s="17">
        <f t="shared" si="1"/>
        <v>47</v>
      </c>
      <c r="U14" s="17">
        <f t="shared" si="2"/>
        <v>17336</v>
      </c>
      <c r="V14" s="21">
        <v>17336</v>
      </c>
      <c r="W14" s="22">
        <v>0</v>
      </c>
      <c r="X14" s="22">
        <v>0</v>
      </c>
      <c r="Y14" s="22">
        <v>0</v>
      </c>
      <c r="Z14" s="8" t="s">
        <v>79</v>
      </c>
      <c r="AA14" s="9" t="s">
        <v>63</v>
      </c>
      <c r="AB14" s="19">
        <v>500</v>
      </c>
      <c r="AC14" s="20" t="s">
        <v>0</v>
      </c>
    </row>
    <row r="15" spans="1:29" ht="15" customHeight="1">
      <c r="A15" s="23"/>
      <c r="B15" s="24" t="s">
        <v>96</v>
      </c>
      <c r="C15" s="25"/>
      <c r="D15" s="25"/>
      <c r="E15" s="24"/>
      <c r="F15" s="26"/>
      <c r="G15" s="27">
        <f>SUM(G7:G14)</f>
        <v>4965</v>
      </c>
      <c r="H15" s="27">
        <f>SUM(H7:H14)</f>
        <v>2826</v>
      </c>
      <c r="I15" s="27">
        <f>SUM(I7:I14)</f>
        <v>2700</v>
      </c>
      <c r="J15" s="28"/>
      <c r="K15" s="29"/>
      <c r="L15" s="30"/>
      <c r="M15" s="27">
        <f aca="true" t="shared" si="4" ref="M15:Y15">SUM(M7:M14)</f>
        <v>59846</v>
      </c>
      <c r="N15" s="27">
        <f t="shared" si="4"/>
        <v>25930</v>
      </c>
      <c r="O15" s="27">
        <f t="shared" si="4"/>
        <v>3563</v>
      </c>
      <c r="P15" s="27">
        <f t="shared" si="4"/>
        <v>30353</v>
      </c>
      <c r="Q15" s="27">
        <f t="shared" si="4"/>
        <v>5673</v>
      </c>
      <c r="R15" s="27">
        <f t="shared" si="4"/>
        <v>4609</v>
      </c>
      <c r="S15" s="27">
        <f t="shared" si="4"/>
        <v>3267</v>
      </c>
      <c r="T15" s="27">
        <f t="shared" si="4"/>
        <v>2005</v>
      </c>
      <c r="U15" s="27">
        <f t="shared" si="4"/>
        <v>732356</v>
      </c>
      <c r="V15" s="27">
        <f t="shared" si="4"/>
        <v>306526</v>
      </c>
      <c r="W15" s="27">
        <f t="shared" si="4"/>
        <v>316401</v>
      </c>
      <c r="X15" s="27">
        <f t="shared" si="4"/>
        <v>10883</v>
      </c>
      <c r="Y15" s="27">
        <f t="shared" si="4"/>
        <v>98546</v>
      </c>
      <c r="Z15" s="31"/>
      <c r="AA15" s="32"/>
      <c r="AB15" s="25"/>
      <c r="AC15" s="33"/>
    </row>
    <row r="16" spans="1:29" ht="30" customHeight="1">
      <c r="A16" s="15">
        <f>IF(A15="",A14+1,A15+1)</f>
        <v>9</v>
      </c>
      <c r="B16" s="16" t="s">
        <v>97</v>
      </c>
      <c r="C16" s="16" t="s">
        <v>98</v>
      </c>
      <c r="D16" s="8" t="s">
        <v>56</v>
      </c>
      <c r="E16" s="8" t="s">
        <v>99</v>
      </c>
      <c r="F16" s="8"/>
      <c r="G16" s="17">
        <v>560</v>
      </c>
      <c r="H16" s="17">
        <v>339</v>
      </c>
      <c r="I16" s="17">
        <v>339</v>
      </c>
      <c r="J16" s="18" t="s">
        <v>2</v>
      </c>
      <c r="K16" s="18" t="s">
        <v>3</v>
      </c>
      <c r="L16" s="18" t="s">
        <v>4</v>
      </c>
      <c r="M16" s="17">
        <f>SUM(N16:P16)</f>
        <v>9633</v>
      </c>
      <c r="N16" s="17">
        <v>4593</v>
      </c>
      <c r="O16" s="17">
        <v>0</v>
      </c>
      <c r="P16" s="17">
        <v>5040</v>
      </c>
      <c r="Q16" s="17">
        <v>117</v>
      </c>
      <c r="R16" s="17">
        <v>88</v>
      </c>
      <c r="S16" s="17">
        <v>95</v>
      </c>
      <c r="T16" s="17">
        <f>ROUND(U16/365,0)</f>
        <v>66</v>
      </c>
      <c r="U16" s="17">
        <f>V16+W16+X16+Y16</f>
        <v>24019</v>
      </c>
      <c r="V16" s="17">
        <v>20547</v>
      </c>
      <c r="W16" s="17">
        <v>1526</v>
      </c>
      <c r="X16" s="17">
        <v>0</v>
      </c>
      <c r="Y16" s="17">
        <v>1946</v>
      </c>
      <c r="Z16" s="8" t="s">
        <v>5</v>
      </c>
      <c r="AA16" s="9" t="s">
        <v>63</v>
      </c>
      <c r="AB16" s="19">
        <v>2520</v>
      </c>
      <c r="AC16" s="20" t="s">
        <v>64</v>
      </c>
    </row>
    <row r="17" spans="1:29" ht="15" customHeight="1">
      <c r="A17" s="23"/>
      <c r="B17" s="24" t="s">
        <v>96</v>
      </c>
      <c r="C17" s="25"/>
      <c r="D17" s="25"/>
      <c r="E17" s="24"/>
      <c r="F17" s="26"/>
      <c r="G17" s="27">
        <f>G16</f>
        <v>560</v>
      </c>
      <c r="H17" s="27">
        <f>H16</f>
        <v>339</v>
      </c>
      <c r="I17" s="27">
        <f>I16</f>
        <v>339</v>
      </c>
      <c r="J17" s="28"/>
      <c r="K17" s="29"/>
      <c r="L17" s="30"/>
      <c r="M17" s="27">
        <f aca="true" t="shared" si="5" ref="M17:Y17">M16</f>
        <v>9633</v>
      </c>
      <c r="N17" s="27">
        <f t="shared" si="5"/>
        <v>4593</v>
      </c>
      <c r="O17" s="27">
        <f t="shared" si="5"/>
        <v>0</v>
      </c>
      <c r="P17" s="27">
        <f t="shared" si="5"/>
        <v>5040</v>
      </c>
      <c r="Q17" s="27">
        <f t="shared" si="5"/>
        <v>117</v>
      </c>
      <c r="R17" s="27">
        <f t="shared" si="5"/>
        <v>88</v>
      </c>
      <c r="S17" s="27">
        <f t="shared" si="5"/>
        <v>95</v>
      </c>
      <c r="T17" s="27">
        <f t="shared" si="5"/>
        <v>66</v>
      </c>
      <c r="U17" s="27">
        <f t="shared" si="5"/>
        <v>24019</v>
      </c>
      <c r="V17" s="27">
        <f t="shared" si="5"/>
        <v>20547</v>
      </c>
      <c r="W17" s="27">
        <f t="shared" si="5"/>
        <v>1526</v>
      </c>
      <c r="X17" s="27">
        <f t="shared" si="5"/>
        <v>0</v>
      </c>
      <c r="Y17" s="27">
        <f t="shared" si="5"/>
        <v>1946</v>
      </c>
      <c r="Z17" s="31"/>
      <c r="AA17" s="32"/>
      <c r="AB17" s="25"/>
      <c r="AC17" s="33"/>
    </row>
    <row r="18" spans="1:29" ht="30" customHeight="1">
      <c r="A18" s="15">
        <f>IF(A17="",A16+1,A17+1)</f>
        <v>10</v>
      </c>
      <c r="B18" s="16" t="s">
        <v>100</v>
      </c>
      <c r="C18" s="16" t="s">
        <v>101</v>
      </c>
      <c r="D18" s="8" t="s">
        <v>56</v>
      </c>
      <c r="E18" s="8" t="s">
        <v>102</v>
      </c>
      <c r="F18" s="8"/>
      <c r="G18" s="17">
        <v>1000</v>
      </c>
      <c r="H18" s="17">
        <v>872</v>
      </c>
      <c r="I18" s="17">
        <v>744</v>
      </c>
      <c r="J18" s="18" t="s">
        <v>68</v>
      </c>
      <c r="K18" s="18" t="s">
        <v>78</v>
      </c>
      <c r="L18" s="18" t="s">
        <v>4</v>
      </c>
      <c r="M18" s="17">
        <f>SUM(N18:P18)</f>
        <v>11957</v>
      </c>
      <c r="N18" s="17">
        <v>540</v>
      </c>
      <c r="O18" s="17">
        <v>0</v>
      </c>
      <c r="P18" s="17">
        <v>11417</v>
      </c>
      <c r="Q18" s="17">
        <v>211</v>
      </c>
      <c r="R18" s="17">
        <v>140</v>
      </c>
      <c r="S18" s="17">
        <v>197</v>
      </c>
      <c r="T18" s="17">
        <f>ROUND(U18/365,0)</f>
        <v>149</v>
      </c>
      <c r="U18" s="17">
        <f>V18+W18+X18+Y18</f>
        <v>54481</v>
      </c>
      <c r="V18" s="17">
        <v>47726</v>
      </c>
      <c r="W18" s="17">
        <v>0</v>
      </c>
      <c r="X18" s="17">
        <v>1552</v>
      </c>
      <c r="Y18" s="17">
        <v>5203</v>
      </c>
      <c r="Z18" s="8" t="s">
        <v>79</v>
      </c>
      <c r="AA18" s="9" t="s">
        <v>63</v>
      </c>
      <c r="AB18" s="19">
        <v>2100</v>
      </c>
      <c r="AC18" s="20" t="s">
        <v>64</v>
      </c>
    </row>
    <row r="19" spans="1:29" ht="15" customHeight="1">
      <c r="A19" s="23"/>
      <c r="B19" s="24" t="s">
        <v>96</v>
      </c>
      <c r="C19" s="25"/>
      <c r="D19" s="25"/>
      <c r="E19" s="24"/>
      <c r="F19" s="26"/>
      <c r="G19" s="27">
        <f>G18</f>
        <v>1000</v>
      </c>
      <c r="H19" s="27">
        <f>H18</f>
        <v>872</v>
      </c>
      <c r="I19" s="27">
        <f>I18</f>
        <v>744</v>
      </c>
      <c r="J19" s="28"/>
      <c r="K19" s="29"/>
      <c r="L19" s="30"/>
      <c r="M19" s="27">
        <f aca="true" t="shared" si="6" ref="M19:Y19">M18</f>
        <v>11957</v>
      </c>
      <c r="N19" s="27">
        <f t="shared" si="6"/>
        <v>540</v>
      </c>
      <c r="O19" s="27">
        <f t="shared" si="6"/>
        <v>0</v>
      </c>
      <c r="P19" s="27">
        <f t="shared" si="6"/>
        <v>11417</v>
      </c>
      <c r="Q19" s="27">
        <f t="shared" si="6"/>
        <v>211</v>
      </c>
      <c r="R19" s="27">
        <f t="shared" si="6"/>
        <v>140</v>
      </c>
      <c r="S19" s="27">
        <f t="shared" si="6"/>
        <v>197</v>
      </c>
      <c r="T19" s="27">
        <f t="shared" si="6"/>
        <v>149</v>
      </c>
      <c r="U19" s="27">
        <f t="shared" si="6"/>
        <v>54481</v>
      </c>
      <c r="V19" s="27">
        <f t="shared" si="6"/>
        <v>47726</v>
      </c>
      <c r="W19" s="27">
        <f t="shared" si="6"/>
        <v>0</v>
      </c>
      <c r="X19" s="27">
        <f t="shared" si="6"/>
        <v>1552</v>
      </c>
      <c r="Y19" s="27">
        <f t="shared" si="6"/>
        <v>5203</v>
      </c>
      <c r="Z19" s="31"/>
      <c r="AA19" s="32"/>
      <c r="AB19" s="25"/>
      <c r="AC19" s="33"/>
    </row>
    <row r="20" spans="1:29" ht="30" customHeight="1">
      <c r="A20" s="15">
        <f>IF(A19="",A18+1,A19+1)</f>
        <v>11</v>
      </c>
      <c r="B20" s="16" t="s">
        <v>103</v>
      </c>
      <c r="C20" s="16" t="s">
        <v>104</v>
      </c>
      <c r="D20" s="8" t="s">
        <v>56</v>
      </c>
      <c r="E20" s="8" t="s">
        <v>105</v>
      </c>
      <c r="F20" s="8" t="s">
        <v>106</v>
      </c>
      <c r="G20" s="17">
        <v>1400</v>
      </c>
      <c r="H20" s="17">
        <v>760</v>
      </c>
      <c r="I20" s="17">
        <v>704</v>
      </c>
      <c r="J20" s="18" t="s">
        <v>2</v>
      </c>
      <c r="K20" s="18" t="s">
        <v>3</v>
      </c>
      <c r="L20" s="18" t="s">
        <v>4</v>
      </c>
      <c r="M20" s="17">
        <f>SUM(N20:P20)</f>
        <v>13224</v>
      </c>
      <c r="N20" s="17">
        <v>6269</v>
      </c>
      <c r="O20" s="17">
        <v>0</v>
      </c>
      <c r="P20" s="17">
        <v>6955</v>
      </c>
      <c r="Q20" s="17">
        <v>297</v>
      </c>
      <c r="R20" s="17">
        <v>210</v>
      </c>
      <c r="S20" s="17">
        <v>179</v>
      </c>
      <c r="T20" s="17">
        <f>ROUND(U20/365,0)</f>
        <v>141</v>
      </c>
      <c r="U20" s="17">
        <f>V20+W20+X20+Y20</f>
        <v>51356</v>
      </c>
      <c r="V20" s="17">
        <v>50290</v>
      </c>
      <c r="W20" s="17">
        <v>416</v>
      </c>
      <c r="X20" s="17">
        <v>350</v>
      </c>
      <c r="Y20" s="17">
        <v>300</v>
      </c>
      <c r="Z20" s="8" t="s">
        <v>5</v>
      </c>
      <c r="AA20" s="9" t="s">
        <v>63</v>
      </c>
      <c r="AB20" s="19">
        <v>2352</v>
      </c>
      <c r="AC20" s="20" t="s">
        <v>64</v>
      </c>
    </row>
    <row r="21" spans="1:29" ht="30" customHeight="1">
      <c r="A21" s="15">
        <f>IF(A20="",A19+1,A20+1)</f>
        <v>12</v>
      </c>
      <c r="B21" s="16" t="s">
        <v>103</v>
      </c>
      <c r="C21" s="16" t="s">
        <v>107</v>
      </c>
      <c r="D21" s="8" t="s">
        <v>56</v>
      </c>
      <c r="E21" s="8" t="s">
        <v>108</v>
      </c>
      <c r="F21" s="8"/>
      <c r="G21" s="17">
        <v>250</v>
      </c>
      <c r="H21" s="17">
        <v>13</v>
      </c>
      <c r="I21" s="17">
        <v>13</v>
      </c>
      <c r="J21" s="18" t="s">
        <v>2</v>
      </c>
      <c r="K21" s="18" t="s">
        <v>109</v>
      </c>
      <c r="L21" s="18" t="s">
        <v>4</v>
      </c>
      <c r="M21" s="17">
        <f>SUM(N21:P21)</f>
        <v>2014</v>
      </c>
      <c r="N21" s="17">
        <v>1437</v>
      </c>
      <c r="O21" s="17">
        <v>0</v>
      </c>
      <c r="P21" s="17">
        <v>577</v>
      </c>
      <c r="Q21" s="17">
        <v>30</v>
      </c>
      <c r="R21" s="17">
        <v>25</v>
      </c>
      <c r="S21" s="17">
        <v>17</v>
      </c>
      <c r="T21" s="17">
        <f>ROUND(U21/365,0)</f>
        <v>5</v>
      </c>
      <c r="U21" s="17">
        <f>V21+W21+X21+Y21</f>
        <v>1868</v>
      </c>
      <c r="V21" s="17">
        <v>1795</v>
      </c>
      <c r="W21" s="17">
        <v>0</v>
      </c>
      <c r="X21" s="17">
        <v>30</v>
      </c>
      <c r="Y21" s="17">
        <v>43</v>
      </c>
      <c r="Z21" s="8" t="s">
        <v>5</v>
      </c>
      <c r="AA21" s="9" t="s">
        <v>63</v>
      </c>
      <c r="AB21" s="19">
        <v>840</v>
      </c>
      <c r="AC21" s="20" t="s">
        <v>64</v>
      </c>
    </row>
    <row r="22" spans="1:29" ht="30" customHeight="1">
      <c r="A22" s="15">
        <f>IF(A21="",A20+1,A21+1)</f>
        <v>13</v>
      </c>
      <c r="B22" s="16" t="s">
        <v>103</v>
      </c>
      <c r="C22" s="16" t="s">
        <v>110</v>
      </c>
      <c r="D22" s="8" t="s">
        <v>56</v>
      </c>
      <c r="E22" s="8" t="s">
        <v>111</v>
      </c>
      <c r="F22" s="8"/>
      <c r="G22" s="17">
        <v>580</v>
      </c>
      <c r="H22" s="17">
        <v>243</v>
      </c>
      <c r="I22" s="17">
        <v>224</v>
      </c>
      <c r="J22" s="18" t="s">
        <v>2</v>
      </c>
      <c r="K22" s="18" t="s">
        <v>3</v>
      </c>
      <c r="L22" s="18" t="s">
        <v>4</v>
      </c>
      <c r="M22" s="17">
        <f>SUM(N22:P22)</f>
        <v>6561</v>
      </c>
      <c r="N22" s="17">
        <v>2275</v>
      </c>
      <c r="O22" s="17">
        <v>0</v>
      </c>
      <c r="P22" s="17">
        <v>4286</v>
      </c>
      <c r="Q22" s="17">
        <v>87</v>
      </c>
      <c r="R22" s="17">
        <v>58</v>
      </c>
      <c r="S22" s="17">
        <v>95</v>
      </c>
      <c r="T22" s="17">
        <v>50</v>
      </c>
      <c r="U22" s="17">
        <f>V22+W22+X22+Y22</f>
        <v>15909</v>
      </c>
      <c r="V22" s="17">
        <v>15322</v>
      </c>
      <c r="W22" s="17">
        <v>71</v>
      </c>
      <c r="X22" s="17">
        <v>230</v>
      </c>
      <c r="Y22" s="17">
        <v>286</v>
      </c>
      <c r="Z22" s="8" t="s">
        <v>5</v>
      </c>
      <c r="AA22" s="9" t="s">
        <v>63</v>
      </c>
      <c r="AB22" s="19">
        <v>2352</v>
      </c>
      <c r="AC22" s="20" t="s">
        <v>64</v>
      </c>
    </row>
    <row r="23" spans="1:29" ht="15" customHeight="1">
      <c r="A23" s="23"/>
      <c r="B23" s="24" t="s">
        <v>96</v>
      </c>
      <c r="C23" s="34"/>
      <c r="D23" s="24"/>
      <c r="E23" s="24"/>
      <c r="F23" s="26"/>
      <c r="G23" s="27">
        <f>SUM(G20:G22)</f>
        <v>2230</v>
      </c>
      <c r="H23" s="27">
        <f>SUM(H20:H22)</f>
        <v>1016</v>
      </c>
      <c r="I23" s="27">
        <f>SUM(I20:I22)</f>
        <v>941</v>
      </c>
      <c r="J23" s="28"/>
      <c r="K23" s="29"/>
      <c r="L23" s="30"/>
      <c r="M23" s="27">
        <f aca="true" t="shared" si="7" ref="M23:Y23">SUM(M20:M22)</f>
        <v>21799</v>
      </c>
      <c r="N23" s="27">
        <f t="shared" si="7"/>
        <v>9981</v>
      </c>
      <c r="O23" s="27">
        <f t="shared" si="7"/>
        <v>0</v>
      </c>
      <c r="P23" s="27">
        <f t="shared" si="7"/>
        <v>11818</v>
      </c>
      <c r="Q23" s="27">
        <f t="shared" si="7"/>
        <v>414</v>
      </c>
      <c r="R23" s="27">
        <f t="shared" si="7"/>
        <v>293</v>
      </c>
      <c r="S23" s="27">
        <f t="shared" si="7"/>
        <v>291</v>
      </c>
      <c r="T23" s="27">
        <f t="shared" si="7"/>
        <v>196</v>
      </c>
      <c r="U23" s="27">
        <f t="shared" si="7"/>
        <v>69133</v>
      </c>
      <c r="V23" s="27">
        <f t="shared" si="7"/>
        <v>67407</v>
      </c>
      <c r="W23" s="27">
        <f t="shared" si="7"/>
        <v>487</v>
      </c>
      <c r="X23" s="27">
        <f t="shared" si="7"/>
        <v>610</v>
      </c>
      <c r="Y23" s="27">
        <f t="shared" si="7"/>
        <v>629</v>
      </c>
      <c r="Z23" s="31"/>
      <c r="AA23" s="32"/>
      <c r="AB23" s="25"/>
      <c r="AC23" s="33"/>
    </row>
    <row r="24" spans="1:29" ht="30" customHeight="1">
      <c r="A24" s="15">
        <f>IF(A23="",A22+1,A23+1)</f>
        <v>14</v>
      </c>
      <c r="B24" s="16" t="s">
        <v>112</v>
      </c>
      <c r="C24" s="16" t="s">
        <v>113</v>
      </c>
      <c r="D24" s="8" t="s">
        <v>56</v>
      </c>
      <c r="E24" s="8" t="s">
        <v>114</v>
      </c>
      <c r="F24" s="8" t="s">
        <v>115</v>
      </c>
      <c r="G24" s="17">
        <v>3920</v>
      </c>
      <c r="H24" s="17">
        <v>3596</v>
      </c>
      <c r="I24" s="17">
        <v>3552</v>
      </c>
      <c r="J24" s="35" t="s">
        <v>116</v>
      </c>
      <c r="K24" s="18" t="s">
        <v>117</v>
      </c>
      <c r="L24" s="18" t="s">
        <v>61</v>
      </c>
      <c r="M24" s="17">
        <f>SUM(N24:P24)</f>
        <v>51303</v>
      </c>
      <c r="N24" s="17">
        <v>7658</v>
      </c>
      <c r="O24" s="17">
        <v>0</v>
      </c>
      <c r="P24" s="17">
        <v>43645</v>
      </c>
      <c r="Q24" s="17">
        <v>2060</v>
      </c>
      <c r="R24" s="17">
        <v>1200</v>
      </c>
      <c r="S24" s="17">
        <v>1986</v>
      </c>
      <c r="T24" s="17">
        <f>ROUND(U24/365,0)</f>
        <v>1393</v>
      </c>
      <c r="U24" s="17">
        <f>V24+W24+X24+Y24</f>
        <v>508396</v>
      </c>
      <c r="V24" s="17">
        <v>397480</v>
      </c>
      <c r="W24" s="17">
        <v>2323</v>
      </c>
      <c r="X24" s="17">
        <v>4738</v>
      </c>
      <c r="Y24" s="17">
        <v>103855</v>
      </c>
      <c r="Z24" s="8" t="s">
        <v>79</v>
      </c>
      <c r="AA24" s="9" t="s">
        <v>118</v>
      </c>
      <c r="AB24" s="19">
        <v>1785</v>
      </c>
      <c r="AC24" s="20" t="s">
        <v>119</v>
      </c>
    </row>
    <row r="25" spans="1:29" ht="30" customHeight="1">
      <c r="A25" s="15">
        <f>IF(A24="",A23+1,A24+1)</f>
        <v>15</v>
      </c>
      <c r="B25" s="16" t="s">
        <v>112</v>
      </c>
      <c r="C25" s="16" t="s">
        <v>120</v>
      </c>
      <c r="D25" s="8" t="s">
        <v>56</v>
      </c>
      <c r="E25" s="8" t="s">
        <v>121</v>
      </c>
      <c r="F25" s="8" t="s">
        <v>122</v>
      </c>
      <c r="G25" s="17">
        <v>2000</v>
      </c>
      <c r="H25" s="17">
        <v>1330</v>
      </c>
      <c r="I25" s="17">
        <v>1315</v>
      </c>
      <c r="J25" s="18" t="s">
        <v>123</v>
      </c>
      <c r="K25" s="18" t="s">
        <v>92</v>
      </c>
      <c r="L25" s="18" t="s">
        <v>61</v>
      </c>
      <c r="M25" s="17">
        <f>SUM(N25:P25)</f>
        <v>16390</v>
      </c>
      <c r="N25" s="17">
        <v>4565</v>
      </c>
      <c r="O25" s="17">
        <v>0</v>
      </c>
      <c r="P25" s="17">
        <v>11825</v>
      </c>
      <c r="Q25" s="17">
        <v>645</v>
      </c>
      <c r="R25" s="17">
        <v>501</v>
      </c>
      <c r="S25" s="17">
        <v>457</v>
      </c>
      <c r="T25" s="17">
        <f>ROUND(U25/365,0)</f>
        <v>402</v>
      </c>
      <c r="U25" s="17">
        <f>V25+W25+X25+Y25</f>
        <v>146622</v>
      </c>
      <c r="V25" s="17">
        <v>118220</v>
      </c>
      <c r="W25" s="17">
        <v>982</v>
      </c>
      <c r="X25" s="17">
        <v>1532</v>
      </c>
      <c r="Y25" s="17">
        <v>25888</v>
      </c>
      <c r="Z25" s="8" t="s">
        <v>79</v>
      </c>
      <c r="AA25" s="9" t="s">
        <v>118</v>
      </c>
      <c r="AB25" s="19">
        <v>1785</v>
      </c>
      <c r="AC25" s="20" t="s">
        <v>119</v>
      </c>
    </row>
    <row r="26" spans="1:29" ht="30" customHeight="1">
      <c r="A26" s="15">
        <f>IF(A25="",A24+1,A25+1)</f>
        <v>16</v>
      </c>
      <c r="B26" s="16" t="s">
        <v>112</v>
      </c>
      <c r="C26" s="16" t="s">
        <v>124</v>
      </c>
      <c r="D26" s="8" t="s">
        <v>56</v>
      </c>
      <c r="E26" s="8" t="s">
        <v>125</v>
      </c>
      <c r="F26" s="8" t="s">
        <v>126</v>
      </c>
      <c r="G26" s="17">
        <v>2890</v>
      </c>
      <c r="H26" s="17">
        <v>2541</v>
      </c>
      <c r="I26" s="17">
        <v>2537</v>
      </c>
      <c r="J26" s="18" t="s">
        <v>59</v>
      </c>
      <c r="K26" s="18" t="s">
        <v>127</v>
      </c>
      <c r="L26" s="18" t="s">
        <v>61</v>
      </c>
      <c r="M26" s="17">
        <f>SUM(N26:P26)</f>
        <v>33339</v>
      </c>
      <c r="N26" s="17">
        <v>2074</v>
      </c>
      <c r="O26" s="17">
        <v>2090</v>
      </c>
      <c r="P26" s="17">
        <v>29175</v>
      </c>
      <c r="Q26" s="17">
        <v>980</v>
      </c>
      <c r="R26" s="17">
        <v>435</v>
      </c>
      <c r="S26" s="17">
        <v>973</v>
      </c>
      <c r="T26" s="17">
        <f>ROUND(U26/365,0)</f>
        <v>676</v>
      </c>
      <c r="U26" s="17">
        <f>V26+W26+X26+Y26</f>
        <v>246567</v>
      </c>
      <c r="V26" s="17">
        <v>188784</v>
      </c>
      <c r="W26" s="17">
        <v>1540</v>
      </c>
      <c r="X26" s="17">
        <v>3143</v>
      </c>
      <c r="Y26" s="17">
        <v>53100</v>
      </c>
      <c r="Z26" s="8" t="s">
        <v>79</v>
      </c>
      <c r="AA26" s="9" t="s">
        <v>118</v>
      </c>
      <c r="AB26" s="19">
        <v>1785</v>
      </c>
      <c r="AC26" s="20" t="s">
        <v>119</v>
      </c>
    </row>
    <row r="27" spans="1:29" ht="30" customHeight="1">
      <c r="A27" s="15">
        <f>IF(A26="",A25+1,A26+1)</f>
        <v>17</v>
      </c>
      <c r="B27" s="16" t="s">
        <v>112</v>
      </c>
      <c r="C27" s="16" t="s">
        <v>128</v>
      </c>
      <c r="D27" s="8" t="s">
        <v>56</v>
      </c>
      <c r="E27" s="8" t="s">
        <v>129</v>
      </c>
      <c r="F27" s="8" t="s">
        <v>126</v>
      </c>
      <c r="G27" s="17">
        <v>105</v>
      </c>
      <c r="H27" s="17">
        <v>96</v>
      </c>
      <c r="I27" s="17">
        <v>93</v>
      </c>
      <c r="J27" s="18" t="s">
        <v>68</v>
      </c>
      <c r="K27" s="18" t="s">
        <v>73</v>
      </c>
      <c r="L27" s="18" t="s">
        <v>61</v>
      </c>
      <c r="M27" s="17">
        <f>SUM(N27:P27)</f>
        <v>4916</v>
      </c>
      <c r="N27" s="17">
        <v>720</v>
      </c>
      <c r="O27" s="17">
        <v>0</v>
      </c>
      <c r="P27" s="17">
        <v>4196</v>
      </c>
      <c r="Q27" s="17">
        <v>32</v>
      </c>
      <c r="R27" s="17">
        <v>30</v>
      </c>
      <c r="S27" s="17">
        <v>30</v>
      </c>
      <c r="T27" s="17">
        <f>ROUND(U27/365,0)</f>
        <v>17</v>
      </c>
      <c r="U27" s="17">
        <f>V27+W27+X27+Y27</f>
        <v>6185</v>
      </c>
      <c r="V27" s="17">
        <v>4968</v>
      </c>
      <c r="W27" s="17">
        <v>0</v>
      </c>
      <c r="X27" s="17">
        <v>50</v>
      </c>
      <c r="Y27" s="17">
        <v>1167</v>
      </c>
      <c r="Z27" s="8" t="s">
        <v>79</v>
      </c>
      <c r="AA27" s="9" t="s">
        <v>118</v>
      </c>
      <c r="AB27" s="19">
        <v>1785</v>
      </c>
      <c r="AC27" s="20" t="s">
        <v>119</v>
      </c>
    </row>
    <row r="28" spans="1:29" ht="15" customHeight="1">
      <c r="A28" s="23"/>
      <c r="B28" s="24" t="s">
        <v>96</v>
      </c>
      <c r="C28" s="34"/>
      <c r="D28" s="24"/>
      <c r="E28" s="24"/>
      <c r="F28" s="26"/>
      <c r="G28" s="27">
        <f>SUM(G24:G27)</f>
        <v>8915</v>
      </c>
      <c r="H28" s="27">
        <f>SUM(H24:H27)</f>
        <v>7563</v>
      </c>
      <c r="I28" s="27">
        <f>SUM(I24:I27)</f>
        <v>7497</v>
      </c>
      <c r="J28" s="28"/>
      <c r="K28" s="29"/>
      <c r="L28" s="30"/>
      <c r="M28" s="27">
        <f aca="true" t="shared" si="8" ref="M28:Y28">SUM(M24:M27)</f>
        <v>105948</v>
      </c>
      <c r="N28" s="27">
        <f t="shared" si="8"/>
        <v>15017</v>
      </c>
      <c r="O28" s="27">
        <f t="shared" si="8"/>
        <v>2090</v>
      </c>
      <c r="P28" s="27">
        <f t="shared" si="8"/>
        <v>88841</v>
      </c>
      <c r="Q28" s="27">
        <f t="shared" si="8"/>
        <v>3717</v>
      </c>
      <c r="R28" s="27">
        <f t="shared" si="8"/>
        <v>2166</v>
      </c>
      <c r="S28" s="27">
        <f t="shared" si="8"/>
        <v>3446</v>
      </c>
      <c r="T28" s="27">
        <f t="shared" si="8"/>
        <v>2488</v>
      </c>
      <c r="U28" s="27">
        <f t="shared" si="8"/>
        <v>907770</v>
      </c>
      <c r="V28" s="27">
        <f t="shared" si="8"/>
        <v>709452</v>
      </c>
      <c r="W28" s="27">
        <f t="shared" si="8"/>
        <v>4845</v>
      </c>
      <c r="X28" s="27">
        <f t="shared" si="8"/>
        <v>9463</v>
      </c>
      <c r="Y28" s="27">
        <f t="shared" si="8"/>
        <v>184010</v>
      </c>
      <c r="Z28" s="31"/>
      <c r="AA28" s="32"/>
      <c r="AB28" s="25"/>
      <c r="AC28" s="33"/>
    </row>
    <row r="29" spans="1:29" ht="30" customHeight="1">
      <c r="A29" s="15">
        <f>IF(A28="",A27+1,A28+1)</f>
        <v>18</v>
      </c>
      <c r="B29" s="16" t="s">
        <v>130</v>
      </c>
      <c r="C29" s="16" t="s">
        <v>131</v>
      </c>
      <c r="D29" s="8" t="s">
        <v>56</v>
      </c>
      <c r="E29" s="8" t="s">
        <v>132</v>
      </c>
      <c r="F29" s="8" t="s">
        <v>133</v>
      </c>
      <c r="G29" s="17">
        <v>586</v>
      </c>
      <c r="H29" s="17">
        <v>354</v>
      </c>
      <c r="I29" s="17">
        <v>336</v>
      </c>
      <c r="J29" s="18" t="s">
        <v>2</v>
      </c>
      <c r="K29" s="18" t="s">
        <v>3</v>
      </c>
      <c r="L29" s="18" t="s">
        <v>134</v>
      </c>
      <c r="M29" s="17">
        <f>SUM(N29:P29)</f>
        <v>7671</v>
      </c>
      <c r="N29" s="17">
        <v>240</v>
      </c>
      <c r="O29" s="17">
        <v>710</v>
      </c>
      <c r="P29" s="17">
        <v>6721</v>
      </c>
      <c r="Q29" s="17">
        <v>334</v>
      </c>
      <c r="R29" s="17">
        <v>240</v>
      </c>
      <c r="S29" s="17">
        <v>92</v>
      </c>
      <c r="T29" s="17">
        <f>ROUND(U29/365,0)</f>
        <v>164</v>
      </c>
      <c r="U29" s="17">
        <f>V29+W29+X29+Y29</f>
        <v>59781</v>
      </c>
      <c r="V29" s="17">
        <v>24887</v>
      </c>
      <c r="W29" s="17">
        <v>2453</v>
      </c>
      <c r="X29" s="17">
        <v>31537</v>
      </c>
      <c r="Y29" s="17">
        <v>904</v>
      </c>
      <c r="Z29" s="8" t="s">
        <v>5</v>
      </c>
      <c r="AA29" s="9" t="s">
        <v>6</v>
      </c>
      <c r="AB29" s="19">
        <v>2620</v>
      </c>
      <c r="AC29" s="20" t="s">
        <v>7</v>
      </c>
    </row>
    <row r="30" spans="1:29" ht="30" customHeight="1">
      <c r="A30" s="15">
        <f>IF(A29="",A28+1,A29+1)</f>
        <v>19</v>
      </c>
      <c r="B30" s="16" t="s">
        <v>130</v>
      </c>
      <c r="C30" s="16" t="s">
        <v>135</v>
      </c>
      <c r="D30" s="8" t="s">
        <v>56</v>
      </c>
      <c r="E30" s="8" t="s">
        <v>136</v>
      </c>
      <c r="F30" s="8" t="s">
        <v>137</v>
      </c>
      <c r="G30" s="17">
        <v>320</v>
      </c>
      <c r="H30" s="17">
        <v>173</v>
      </c>
      <c r="I30" s="17">
        <v>173</v>
      </c>
      <c r="J30" s="18" t="s">
        <v>138</v>
      </c>
      <c r="K30" s="18" t="s">
        <v>92</v>
      </c>
      <c r="L30" s="18" t="s">
        <v>134</v>
      </c>
      <c r="M30" s="17">
        <f>SUM(N30:P30)</f>
        <v>8285</v>
      </c>
      <c r="N30" s="17">
        <v>500</v>
      </c>
      <c r="O30" s="17">
        <v>0</v>
      </c>
      <c r="P30" s="17">
        <v>7785</v>
      </c>
      <c r="Q30" s="17">
        <v>205</v>
      </c>
      <c r="R30" s="17">
        <v>180</v>
      </c>
      <c r="S30" s="17">
        <v>61</v>
      </c>
      <c r="T30" s="17">
        <f>ROUND(U30/365,0)</f>
        <v>140</v>
      </c>
      <c r="U30" s="17">
        <f>V30+W30+X30+Y30</f>
        <v>51048</v>
      </c>
      <c r="V30" s="17">
        <v>10274</v>
      </c>
      <c r="W30" s="17">
        <v>4797</v>
      </c>
      <c r="X30" s="17">
        <v>32752</v>
      </c>
      <c r="Y30" s="17">
        <v>3225</v>
      </c>
      <c r="Z30" s="8" t="s">
        <v>5</v>
      </c>
      <c r="AA30" s="9" t="s">
        <v>6</v>
      </c>
      <c r="AB30" s="19">
        <v>3670</v>
      </c>
      <c r="AC30" s="20" t="s">
        <v>7</v>
      </c>
    </row>
    <row r="31" spans="1:29" ht="30" customHeight="1">
      <c r="A31" s="15">
        <v>20</v>
      </c>
      <c r="B31" s="16" t="s">
        <v>130</v>
      </c>
      <c r="C31" s="16" t="s">
        <v>139</v>
      </c>
      <c r="D31" s="8" t="s">
        <v>75</v>
      </c>
      <c r="E31" s="8" t="s">
        <v>140</v>
      </c>
      <c r="F31" s="8"/>
      <c r="G31" s="17">
        <v>300</v>
      </c>
      <c r="H31" s="17">
        <v>213</v>
      </c>
      <c r="I31" s="17">
        <v>213</v>
      </c>
      <c r="J31" s="18" t="s">
        <v>2</v>
      </c>
      <c r="K31" s="18" t="s">
        <v>3</v>
      </c>
      <c r="L31" s="18" t="s">
        <v>4</v>
      </c>
      <c r="M31" s="17">
        <f>SUM(N31:P31)</f>
        <v>2000</v>
      </c>
      <c r="N31" s="17">
        <v>200</v>
      </c>
      <c r="O31" s="17">
        <v>0</v>
      </c>
      <c r="P31" s="17">
        <v>1800</v>
      </c>
      <c r="Q31" s="17">
        <v>432</v>
      </c>
      <c r="R31" s="17">
        <v>53</v>
      </c>
      <c r="S31" s="22">
        <v>430</v>
      </c>
      <c r="T31" s="17">
        <f>ROUND(U31/365,0)</f>
        <v>200</v>
      </c>
      <c r="U31" s="17">
        <f>V31+W31+X31+Y31</f>
        <v>73000</v>
      </c>
      <c r="V31" s="22">
        <v>73000</v>
      </c>
      <c r="W31" s="22">
        <v>0</v>
      </c>
      <c r="X31" s="22">
        <v>0</v>
      </c>
      <c r="Y31" s="22">
        <v>0</v>
      </c>
      <c r="Z31" s="8" t="s">
        <v>5</v>
      </c>
      <c r="AA31" s="9" t="s">
        <v>80</v>
      </c>
      <c r="AB31" s="19">
        <v>1215</v>
      </c>
      <c r="AC31" s="20" t="s">
        <v>8</v>
      </c>
    </row>
    <row r="32" spans="1:29" ht="15" customHeight="1">
      <c r="A32" s="23"/>
      <c r="B32" s="24" t="s">
        <v>96</v>
      </c>
      <c r="C32" s="25"/>
      <c r="D32" s="25"/>
      <c r="E32" s="24"/>
      <c r="F32" s="26"/>
      <c r="G32" s="27">
        <f>SUM(G29:G30)+G31</f>
        <v>1206</v>
      </c>
      <c r="H32" s="27">
        <f>SUM(H29:H30)+H31</f>
        <v>740</v>
      </c>
      <c r="I32" s="27">
        <f>SUM(I29:I30)+I31</f>
        <v>722</v>
      </c>
      <c r="J32" s="28"/>
      <c r="K32" s="29"/>
      <c r="L32" s="30"/>
      <c r="M32" s="27">
        <f>SUM(M29:M30)+SUM(M31:M31)</f>
        <v>17956</v>
      </c>
      <c r="N32" s="27">
        <f aca="true" t="shared" si="9" ref="N32:S32">SUM(N29:N30)+N31</f>
        <v>940</v>
      </c>
      <c r="O32" s="27">
        <f t="shared" si="9"/>
        <v>710</v>
      </c>
      <c r="P32" s="27">
        <f t="shared" si="9"/>
        <v>16306</v>
      </c>
      <c r="Q32" s="27">
        <f t="shared" si="9"/>
        <v>971</v>
      </c>
      <c r="R32" s="27">
        <f t="shared" si="9"/>
        <v>473</v>
      </c>
      <c r="S32" s="27">
        <f t="shared" si="9"/>
        <v>583</v>
      </c>
      <c r="T32" s="27">
        <f aca="true" t="shared" si="10" ref="T32:Y32">SUM(T29:T31)</f>
        <v>504</v>
      </c>
      <c r="U32" s="27">
        <f t="shared" si="10"/>
        <v>183829</v>
      </c>
      <c r="V32" s="27">
        <f t="shared" si="10"/>
        <v>108161</v>
      </c>
      <c r="W32" s="27">
        <f t="shared" si="10"/>
        <v>7250</v>
      </c>
      <c r="X32" s="27">
        <f t="shared" si="10"/>
        <v>64289</v>
      </c>
      <c r="Y32" s="27">
        <f t="shared" si="10"/>
        <v>4129</v>
      </c>
      <c r="Z32" s="31"/>
      <c r="AA32" s="32"/>
      <c r="AB32" s="25"/>
      <c r="AC32" s="33"/>
    </row>
    <row r="33" spans="1:29" ht="30" customHeight="1">
      <c r="A33" s="15">
        <f>IF(A32="",A31+1,A32+1)</f>
        <v>21</v>
      </c>
      <c r="B33" s="16" t="s">
        <v>141</v>
      </c>
      <c r="C33" s="16" t="s">
        <v>142</v>
      </c>
      <c r="D33" s="8" t="s">
        <v>75</v>
      </c>
      <c r="E33" s="8" t="s">
        <v>143</v>
      </c>
      <c r="F33" s="8"/>
      <c r="G33" s="17">
        <v>1000</v>
      </c>
      <c r="H33" s="17">
        <v>401</v>
      </c>
      <c r="I33" s="17">
        <v>401</v>
      </c>
      <c r="J33" s="18" t="s">
        <v>2</v>
      </c>
      <c r="K33" s="18" t="s">
        <v>69</v>
      </c>
      <c r="L33" s="18" t="s">
        <v>144</v>
      </c>
      <c r="M33" s="17">
        <f>SUM(N33:P33)</f>
        <v>2947</v>
      </c>
      <c r="N33" s="17">
        <v>45</v>
      </c>
      <c r="O33" s="17">
        <v>240</v>
      </c>
      <c r="P33" s="17">
        <v>2662</v>
      </c>
      <c r="Q33" s="17">
        <v>250</v>
      </c>
      <c r="R33" s="17">
        <v>120</v>
      </c>
      <c r="S33" s="17">
        <v>180</v>
      </c>
      <c r="T33" s="17">
        <f>ROUND(U33/365,0)</f>
        <v>151</v>
      </c>
      <c r="U33" s="17">
        <f>V33+W33+X33+Y33</f>
        <v>55000</v>
      </c>
      <c r="V33" s="17">
        <v>55000</v>
      </c>
      <c r="W33" s="17">
        <v>0</v>
      </c>
      <c r="X33" s="17">
        <v>0</v>
      </c>
      <c r="Y33" s="17">
        <v>0</v>
      </c>
      <c r="Z33" s="8" t="s">
        <v>5</v>
      </c>
      <c r="AA33" s="9" t="s">
        <v>63</v>
      </c>
      <c r="AB33" s="19">
        <v>500</v>
      </c>
      <c r="AC33" s="20" t="s">
        <v>119</v>
      </c>
    </row>
    <row r="34" spans="1:29" ht="30" customHeight="1">
      <c r="A34" s="15">
        <f>IF(A33="",A32+1,A33+1)</f>
        <v>22</v>
      </c>
      <c r="B34" s="16" t="s">
        <v>141</v>
      </c>
      <c r="C34" s="16" t="s">
        <v>145</v>
      </c>
      <c r="D34" s="8" t="s">
        <v>75</v>
      </c>
      <c r="E34" s="8" t="s">
        <v>9</v>
      </c>
      <c r="F34" s="8"/>
      <c r="G34" s="17">
        <v>1000</v>
      </c>
      <c r="H34" s="17">
        <v>732</v>
      </c>
      <c r="I34" s="17">
        <v>732</v>
      </c>
      <c r="J34" s="18" t="s">
        <v>2</v>
      </c>
      <c r="K34" s="18" t="s">
        <v>3</v>
      </c>
      <c r="L34" s="18" t="s">
        <v>4</v>
      </c>
      <c r="M34" s="17">
        <f>SUM(N34:P34)</f>
        <v>5959</v>
      </c>
      <c r="N34" s="17">
        <v>127</v>
      </c>
      <c r="O34" s="17">
        <v>0</v>
      </c>
      <c r="P34" s="17">
        <v>5832</v>
      </c>
      <c r="Q34" s="17">
        <v>600</v>
      </c>
      <c r="R34" s="17">
        <v>200</v>
      </c>
      <c r="S34" s="17">
        <v>270</v>
      </c>
      <c r="T34" s="17">
        <f>ROUND(U34/365,0)</f>
        <v>228</v>
      </c>
      <c r="U34" s="17">
        <f>V34+W34+X34+Y34</f>
        <v>83303</v>
      </c>
      <c r="V34" s="17">
        <v>75730</v>
      </c>
      <c r="W34" s="17">
        <v>0</v>
      </c>
      <c r="X34" s="17">
        <v>7573</v>
      </c>
      <c r="Y34" s="17">
        <v>0</v>
      </c>
      <c r="Z34" s="8" t="s">
        <v>5</v>
      </c>
      <c r="AA34" s="9" t="s">
        <v>80</v>
      </c>
      <c r="AB34" s="19">
        <v>700</v>
      </c>
      <c r="AC34" s="20" t="s">
        <v>0</v>
      </c>
    </row>
    <row r="35" spans="1:29" ht="15" customHeight="1">
      <c r="A35" s="23"/>
      <c r="B35" s="24" t="s">
        <v>96</v>
      </c>
      <c r="C35" s="36"/>
      <c r="D35" s="36"/>
      <c r="E35" s="37"/>
      <c r="F35" s="38"/>
      <c r="G35" s="27">
        <f>SUM(G33:G34)</f>
        <v>2000</v>
      </c>
      <c r="H35" s="27">
        <f>SUM(H33:H34)</f>
        <v>1133</v>
      </c>
      <c r="I35" s="27">
        <f>SUM(I33:I34)</f>
        <v>1133</v>
      </c>
      <c r="J35" s="28"/>
      <c r="K35" s="29"/>
      <c r="L35" s="30"/>
      <c r="M35" s="27">
        <f aca="true" t="shared" si="11" ref="M35:Y35">SUM(M33:M34)</f>
        <v>8906</v>
      </c>
      <c r="N35" s="27">
        <f t="shared" si="11"/>
        <v>172</v>
      </c>
      <c r="O35" s="27">
        <f t="shared" si="11"/>
        <v>240</v>
      </c>
      <c r="P35" s="27">
        <f t="shared" si="11"/>
        <v>8494</v>
      </c>
      <c r="Q35" s="27">
        <f t="shared" si="11"/>
        <v>850</v>
      </c>
      <c r="R35" s="27">
        <f t="shared" si="11"/>
        <v>320</v>
      </c>
      <c r="S35" s="27">
        <f t="shared" si="11"/>
        <v>450</v>
      </c>
      <c r="T35" s="27">
        <f t="shared" si="11"/>
        <v>379</v>
      </c>
      <c r="U35" s="27">
        <f t="shared" si="11"/>
        <v>138303</v>
      </c>
      <c r="V35" s="27">
        <f t="shared" si="11"/>
        <v>130730</v>
      </c>
      <c r="W35" s="27">
        <f t="shared" si="11"/>
        <v>0</v>
      </c>
      <c r="X35" s="27">
        <f t="shared" si="11"/>
        <v>7573</v>
      </c>
      <c r="Y35" s="27">
        <f t="shared" si="11"/>
        <v>0</v>
      </c>
      <c r="Z35" s="31"/>
      <c r="AA35" s="32"/>
      <c r="AB35" s="25"/>
      <c r="AC35" s="33"/>
    </row>
    <row r="36" spans="1:29" ht="30" customHeight="1">
      <c r="A36" s="15">
        <f>IF(A35="",A34+1,A35+1)</f>
        <v>23</v>
      </c>
      <c r="B36" s="16" t="s">
        <v>146</v>
      </c>
      <c r="C36" s="16" t="s">
        <v>147</v>
      </c>
      <c r="D36" s="8" t="s">
        <v>56</v>
      </c>
      <c r="E36" s="8" t="s">
        <v>148</v>
      </c>
      <c r="F36" s="8" t="s">
        <v>71</v>
      </c>
      <c r="G36" s="17">
        <v>200</v>
      </c>
      <c r="H36" s="17">
        <v>75</v>
      </c>
      <c r="I36" s="17">
        <v>73</v>
      </c>
      <c r="J36" s="18" t="s">
        <v>149</v>
      </c>
      <c r="K36" s="18" t="s">
        <v>78</v>
      </c>
      <c r="L36" s="18" t="s">
        <v>10</v>
      </c>
      <c r="M36" s="17">
        <f>SUM(N36:P36)</f>
        <v>4162</v>
      </c>
      <c r="N36" s="17">
        <v>1890</v>
      </c>
      <c r="O36" s="17">
        <v>0</v>
      </c>
      <c r="P36" s="17">
        <v>2272</v>
      </c>
      <c r="Q36" s="17">
        <v>212</v>
      </c>
      <c r="R36" s="17">
        <v>90</v>
      </c>
      <c r="S36" s="17">
        <v>166</v>
      </c>
      <c r="T36" s="17">
        <f>ROUND(U36/365,0)</f>
        <v>46</v>
      </c>
      <c r="U36" s="17">
        <f>V36+W36+X36+Y36</f>
        <v>16949</v>
      </c>
      <c r="V36" s="17">
        <v>3601</v>
      </c>
      <c r="W36" s="17">
        <v>1946</v>
      </c>
      <c r="X36" s="17">
        <v>80</v>
      </c>
      <c r="Y36" s="17">
        <v>11322</v>
      </c>
      <c r="Z36" s="8" t="s">
        <v>5</v>
      </c>
      <c r="AA36" s="9" t="s">
        <v>63</v>
      </c>
      <c r="AB36" s="19">
        <v>2030</v>
      </c>
      <c r="AC36" s="20" t="s">
        <v>64</v>
      </c>
    </row>
    <row r="37" spans="1:29" ht="30" customHeight="1">
      <c r="A37" s="15">
        <f>IF(A36="",A35+1,A36+1)</f>
        <v>24</v>
      </c>
      <c r="B37" s="16" t="s">
        <v>11</v>
      </c>
      <c r="C37" s="16" t="s">
        <v>150</v>
      </c>
      <c r="D37" s="8" t="s">
        <v>56</v>
      </c>
      <c r="E37" s="8" t="s">
        <v>151</v>
      </c>
      <c r="F37" s="8" t="s">
        <v>152</v>
      </c>
      <c r="G37" s="17">
        <v>330</v>
      </c>
      <c r="H37" s="17">
        <v>294</v>
      </c>
      <c r="I37" s="17">
        <v>286</v>
      </c>
      <c r="J37" s="18" t="s">
        <v>68</v>
      </c>
      <c r="K37" s="18" t="s">
        <v>78</v>
      </c>
      <c r="L37" s="18" t="s">
        <v>61</v>
      </c>
      <c r="M37" s="17">
        <f>SUM(N37:P37)</f>
        <v>15946</v>
      </c>
      <c r="N37" s="17">
        <v>4540</v>
      </c>
      <c r="O37" s="17">
        <v>0</v>
      </c>
      <c r="P37" s="17">
        <v>11406</v>
      </c>
      <c r="Q37" s="17">
        <v>209</v>
      </c>
      <c r="R37" s="17">
        <v>181</v>
      </c>
      <c r="S37" s="17">
        <v>226</v>
      </c>
      <c r="T37" s="17">
        <f>ROUND(U37/365,0)</f>
        <v>148</v>
      </c>
      <c r="U37" s="17">
        <f>V37+W37+X37+Y37</f>
        <v>54171</v>
      </c>
      <c r="V37" s="17">
        <v>17817</v>
      </c>
      <c r="W37" s="17">
        <v>8445</v>
      </c>
      <c r="X37" s="17">
        <v>585</v>
      </c>
      <c r="Y37" s="17">
        <v>27324</v>
      </c>
      <c r="Z37" s="8" t="s">
        <v>5</v>
      </c>
      <c r="AA37" s="9" t="s">
        <v>63</v>
      </c>
      <c r="AB37" s="19">
        <v>2030</v>
      </c>
      <c r="AC37" s="20" t="s">
        <v>64</v>
      </c>
    </row>
    <row r="38" spans="1:29" ht="30" customHeight="1">
      <c r="A38" s="15">
        <f>IF(A37="",A36+1,A37+1)</f>
        <v>25</v>
      </c>
      <c r="B38" s="16" t="s">
        <v>11</v>
      </c>
      <c r="C38" s="16" t="s">
        <v>153</v>
      </c>
      <c r="D38" s="8" t="s">
        <v>56</v>
      </c>
      <c r="E38" s="8" t="s">
        <v>102</v>
      </c>
      <c r="F38" s="8"/>
      <c r="G38" s="17">
        <v>800</v>
      </c>
      <c r="H38" s="17">
        <v>323</v>
      </c>
      <c r="I38" s="17">
        <v>323</v>
      </c>
      <c r="J38" s="18" t="s">
        <v>2</v>
      </c>
      <c r="K38" s="18" t="s">
        <v>3</v>
      </c>
      <c r="L38" s="18" t="s">
        <v>4</v>
      </c>
      <c r="M38" s="17">
        <f>SUM(N38:P38)</f>
        <v>10187</v>
      </c>
      <c r="N38" s="17">
        <v>5107</v>
      </c>
      <c r="O38" s="17">
        <v>0</v>
      </c>
      <c r="P38" s="17">
        <v>5080</v>
      </c>
      <c r="Q38" s="17">
        <v>218</v>
      </c>
      <c r="R38" s="17">
        <v>152</v>
      </c>
      <c r="S38" s="17">
        <v>139</v>
      </c>
      <c r="T38" s="17">
        <f>ROUND(U38/365,0)</f>
        <v>84</v>
      </c>
      <c r="U38" s="17">
        <f>V38+W38+X38+Y38</f>
        <v>30711</v>
      </c>
      <c r="V38" s="17">
        <v>19040</v>
      </c>
      <c r="W38" s="17">
        <v>2346</v>
      </c>
      <c r="X38" s="17">
        <v>415</v>
      </c>
      <c r="Y38" s="17">
        <v>8910</v>
      </c>
      <c r="Z38" s="8" t="s">
        <v>5</v>
      </c>
      <c r="AA38" s="9" t="s">
        <v>63</v>
      </c>
      <c r="AB38" s="39">
        <v>2030</v>
      </c>
      <c r="AC38" s="20" t="s">
        <v>7</v>
      </c>
    </row>
    <row r="39" spans="1:29" ht="30" customHeight="1">
      <c r="A39" s="15">
        <f>IF(A38="",A37+1,A38+1)</f>
        <v>26</v>
      </c>
      <c r="B39" s="16" t="s">
        <v>11</v>
      </c>
      <c r="C39" s="16" t="s">
        <v>154</v>
      </c>
      <c r="D39" s="8" t="s">
        <v>56</v>
      </c>
      <c r="E39" s="8" t="s">
        <v>155</v>
      </c>
      <c r="F39" s="8"/>
      <c r="G39" s="17">
        <v>186</v>
      </c>
      <c r="H39" s="17">
        <v>40</v>
      </c>
      <c r="I39" s="17">
        <v>40</v>
      </c>
      <c r="J39" s="18" t="s">
        <v>2</v>
      </c>
      <c r="K39" s="18" t="s">
        <v>3</v>
      </c>
      <c r="L39" s="18" t="s">
        <v>4</v>
      </c>
      <c r="M39" s="17">
        <f>SUM(N39:P39)</f>
        <v>8877</v>
      </c>
      <c r="N39" s="17">
        <v>5905</v>
      </c>
      <c r="O39" s="17">
        <v>0</v>
      </c>
      <c r="P39" s="17">
        <v>2972</v>
      </c>
      <c r="Q39" s="17">
        <v>71</v>
      </c>
      <c r="R39" s="17">
        <v>49</v>
      </c>
      <c r="S39" s="17">
        <v>27</v>
      </c>
      <c r="T39" s="17">
        <f>ROUND(U39/365,0)</f>
        <v>5</v>
      </c>
      <c r="U39" s="17">
        <f>V39+W39+X39+Y39</f>
        <v>1914</v>
      </c>
      <c r="V39" s="17">
        <v>1671</v>
      </c>
      <c r="W39" s="17">
        <v>60</v>
      </c>
      <c r="X39" s="17">
        <v>97</v>
      </c>
      <c r="Y39" s="17">
        <v>86</v>
      </c>
      <c r="Z39" s="8" t="s">
        <v>5</v>
      </c>
      <c r="AA39" s="9" t="s">
        <v>63</v>
      </c>
      <c r="AB39" s="39">
        <v>2030</v>
      </c>
      <c r="AC39" s="20" t="s">
        <v>7</v>
      </c>
    </row>
    <row r="40" spans="1:29" ht="30" customHeight="1">
      <c r="A40" s="15">
        <f>IF(A39="",A38+1,A39+1)</f>
        <v>27</v>
      </c>
      <c r="B40" s="16" t="s">
        <v>11</v>
      </c>
      <c r="C40" s="16" t="s">
        <v>156</v>
      </c>
      <c r="D40" s="8" t="s">
        <v>56</v>
      </c>
      <c r="E40" s="8" t="s">
        <v>157</v>
      </c>
      <c r="F40" s="8" t="s">
        <v>58</v>
      </c>
      <c r="G40" s="17">
        <v>130</v>
      </c>
      <c r="H40" s="17">
        <v>64</v>
      </c>
      <c r="I40" s="17">
        <v>64</v>
      </c>
      <c r="J40" s="18" t="s">
        <v>2</v>
      </c>
      <c r="K40" s="18" t="s">
        <v>3</v>
      </c>
      <c r="L40" s="18" t="s">
        <v>4</v>
      </c>
      <c r="M40" s="17">
        <f>SUM(N40:P40)</f>
        <v>4958</v>
      </c>
      <c r="N40" s="17">
        <v>564</v>
      </c>
      <c r="O40" s="17">
        <v>1188</v>
      </c>
      <c r="P40" s="17">
        <v>3206</v>
      </c>
      <c r="Q40" s="17">
        <v>370</v>
      </c>
      <c r="R40" s="17">
        <v>198</v>
      </c>
      <c r="S40" s="17">
        <v>152</v>
      </c>
      <c r="T40" s="17">
        <f>ROUND(U40/365,0)</f>
        <v>59</v>
      </c>
      <c r="U40" s="17">
        <f>V40+W40+X40+Y40</f>
        <v>21514</v>
      </c>
      <c r="V40" s="17">
        <v>269</v>
      </c>
      <c r="W40" s="17">
        <v>20278</v>
      </c>
      <c r="X40" s="17">
        <v>5</v>
      </c>
      <c r="Y40" s="17">
        <v>962</v>
      </c>
      <c r="Z40" s="8" t="s">
        <v>5</v>
      </c>
      <c r="AA40" s="9" t="s">
        <v>63</v>
      </c>
      <c r="AB40" s="39">
        <v>2030</v>
      </c>
      <c r="AC40" s="20" t="s">
        <v>7</v>
      </c>
    </row>
    <row r="41" spans="1:29" ht="15" customHeight="1">
      <c r="A41" s="23"/>
      <c r="B41" s="24" t="s">
        <v>96</v>
      </c>
      <c r="C41" s="34"/>
      <c r="D41" s="24"/>
      <c r="E41" s="24"/>
      <c r="F41" s="26"/>
      <c r="G41" s="27">
        <f>SUM(G36:G40)</f>
        <v>1646</v>
      </c>
      <c r="H41" s="27">
        <f>SUM(H36:H40)</f>
        <v>796</v>
      </c>
      <c r="I41" s="27">
        <f>SUM(I36:I40)</f>
        <v>786</v>
      </c>
      <c r="J41" s="28"/>
      <c r="K41" s="29"/>
      <c r="L41" s="30"/>
      <c r="M41" s="27">
        <f aca="true" t="shared" si="12" ref="M41:Y41">SUM(M36:M40)</f>
        <v>44130</v>
      </c>
      <c r="N41" s="27">
        <f t="shared" si="12"/>
        <v>18006</v>
      </c>
      <c r="O41" s="27">
        <f t="shared" si="12"/>
        <v>1188</v>
      </c>
      <c r="P41" s="27">
        <f t="shared" si="12"/>
        <v>24936</v>
      </c>
      <c r="Q41" s="27">
        <f t="shared" si="12"/>
        <v>1080</v>
      </c>
      <c r="R41" s="27">
        <f t="shared" si="12"/>
        <v>670</v>
      </c>
      <c r="S41" s="27">
        <f t="shared" si="12"/>
        <v>710</v>
      </c>
      <c r="T41" s="27">
        <f t="shared" si="12"/>
        <v>342</v>
      </c>
      <c r="U41" s="27">
        <f t="shared" si="12"/>
        <v>125259</v>
      </c>
      <c r="V41" s="27">
        <f t="shared" si="12"/>
        <v>42398</v>
      </c>
      <c r="W41" s="27">
        <f t="shared" si="12"/>
        <v>33075</v>
      </c>
      <c r="X41" s="27">
        <f t="shared" si="12"/>
        <v>1182</v>
      </c>
      <c r="Y41" s="27">
        <f t="shared" si="12"/>
        <v>48604</v>
      </c>
      <c r="Z41" s="31"/>
      <c r="AA41" s="32"/>
      <c r="AB41" s="25"/>
      <c r="AC41" s="33"/>
    </row>
    <row r="42" spans="1:29" ht="30" customHeight="1">
      <c r="A42" s="15">
        <f>IF(A41="",A40+1,A41+1)</f>
        <v>28</v>
      </c>
      <c r="B42" s="16" t="s">
        <v>158</v>
      </c>
      <c r="C42" s="16" t="s">
        <v>159</v>
      </c>
      <c r="D42" s="8" t="s">
        <v>56</v>
      </c>
      <c r="E42" s="8" t="s">
        <v>160</v>
      </c>
      <c r="F42" s="8"/>
      <c r="G42" s="17">
        <v>180</v>
      </c>
      <c r="H42" s="17">
        <v>93</v>
      </c>
      <c r="I42" s="17">
        <v>93</v>
      </c>
      <c r="J42" s="18" t="s">
        <v>68</v>
      </c>
      <c r="K42" s="18" t="s">
        <v>78</v>
      </c>
      <c r="L42" s="18" t="s">
        <v>61</v>
      </c>
      <c r="M42" s="17">
        <f>SUM(N42:P42)</f>
        <v>1227</v>
      </c>
      <c r="N42" s="17">
        <v>570</v>
      </c>
      <c r="O42" s="17">
        <v>0</v>
      </c>
      <c r="P42" s="17">
        <v>657</v>
      </c>
      <c r="Q42" s="17">
        <v>27</v>
      </c>
      <c r="R42" s="17">
        <v>18</v>
      </c>
      <c r="S42" s="17">
        <v>27</v>
      </c>
      <c r="T42" s="17">
        <f>ROUND(U42/365,0)</f>
        <v>20</v>
      </c>
      <c r="U42" s="17">
        <f>V42+W42+X42+Y42</f>
        <v>7242</v>
      </c>
      <c r="V42" s="17">
        <v>6175</v>
      </c>
      <c r="W42" s="17">
        <v>15</v>
      </c>
      <c r="X42" s="17">
        <v>309</v>
      </c>
      <c r="Y42" s="17">
        <v>743</v>
      </c>
      <c r="Z42" s="8" t="s">
        <v>79</v>
      </c>
      <c r="AA42" s="9" t="s">
        <v>63</v>
      </c>
      <c r="AB42" s="19">
        <v>1960</v>
      </c>
      <c r="AC42" s="20" t="s">
        <v>119</v>
      </c>
    </row>
    <row r="43" spans="1:29" ht="30" customHeight="1">
      <c r="A43" s="15">
        <f>IF(A42="",A41+1,A42+1)</f>
        <v>29</v>
      </c>
      <c r="B43" s="16" t="s">
        <v>158</v>
      </c>
      <c r="C43" s="16" t="s">
        <v>161</v>
      </c>
      <c r="D43" s="8" t="s">
        <v>56</v>
      </c>
      <c r="E43" s="8" t="s">
        <v>162</v>
      </c>
      <c r="F43" s="8" t="s">
        <v>163</v>
      </c>
      <c r="G43" s="17">
        <v>120</v>
      </c>
      <c r="H43" s="17">
        <v>85</v>
      </c>
      <c r="I43" s="17">
        <v>85</v>
      </c>
      <c r="J43" s="18" t="s">
        <v>68</v>
      </c>
      <c r="K43" s="18" t="s">
        <v>92</v>
      </c>
      <c r="L43" s="18" t="s">
        <v>61</v>
      </c>
      <c r="M43" s="17">
        <f>SUM(N43:P43)</f>
        <v>2275</v>
      </c>
      <c r="N43" s="17">
        <v>734</v>
      </c>
      <c r="O43" s="17">
        <v>0</v>
      </c>
      <c r="P43" s="17">
        <v>1541</v>
      </c>
      <c r="Q43" s="17">
        <v>30</v>
      </c>
      <c r="R43" s="17">
        <v>20</v>
      </c>
      <c r="S43" s="17">
        <v>30</v>
      </c>
      <c r="T43" s="17">
        <f>ROUND(U43/365,0)</f>
        <v>24</v>
      </c>
      <c r="U43" s="17">
        <f>V43+W43+X43+Y43</f>
        <v>8746</v>
      </c>
      <c r="V43" s="17">
        <v>6427</v>
      </c>
      <c r="W43" s="17">
        <v>110</v>
      </c>
      <c r="X43" s="17">
        <v>326</v>
      </c>
      <c r="Y43" s="17">
        <v>1883</v>
      </c>
      <c r="Z43" s="8" t="s">
        <v>79</v>
      </c>
      <c r="AA43" s="9" t="s">
        <v>63</v>
      </c>
      <c r="AB43" s="19">
        <v>1960</v>
      </c>
      <c r="AC43" s="20" t="s">
        <v>119</v>
      </c>
    </row>
    <row r="44" spans="1:29" ht="30" customHeight="1">
      <c r="A44" s="15">
        <f>IF(A43="",A42+1,A43+1)</f>
        <v>30</v>
      </c>
      <c r="B44" s="16" t="s">
        <v>158</v>
      </c>
      <c r="C44" s="16" t="s">
        <v>164</v>
      </c>
      <c r="D44" s="8" t="s">
        <v>56</v>
      </c>
      <c r="E44" s="8" t="s">
        <v>99</v>
      </c>
      <c r="F44" s="8" t="s">
        <v>114</v>
      </c>
      <c r="G44" s="17">
        <v>105</v>
      </c>
      <c r="H44" s="17">
        <v>20</v>
      </c>
      <c r="I44" s="17">
        <v>20</v>
      </c>
      <c r="J44" s="18" t="s">
        <v>68</v>
      </c>
      <c r="K44" s="18" t="s">
        <v>78</v>
      </c>
      <c r="L44" s="18" t="s">
        <v>61</v>
      </c>
      <c r="M44" s="17">
        <f>SUM(N44:P44)</f>
        <v>14994</v>
      </c>
      <c r="N44" s="17">
        <v>8303</v>
      </c>
      <c r="O44" s="17">
        <v>0</v>
      </c>
      <c r="P44" s="17">
        <v>6691</v>
      </c>
      <c r="Q44" s="17">
        <v>115</v>
      </c>
      <c r="R44" s="17">
        <v>80</v>
      </c>
      <c r="S44" s="17">
        <v>23</v>
      </c>
      <c r="T44" s="17">
        <f>ROUND(U44/365,0)</f>
        <v>4</v>
      </c>
      <c r="U44" s="17">
        <f>V44+W44+X44+Y44</f>
        <v>1419</v>
      </c>
      <c r="V44" s="17">
        <v>1256</v>
      </c>
      <c r="W44" s="17">
        <v>6</v>
      </c>
      <c r="X44" s="17">
        <v>63</v>
      </c>
      <c r="Y44" s="17">
        <v>94</v>
      </c>
      <c r="Z44" s="8" t="s">
        <v>79</v>
      </c>
      <c r="AA44" s="9" t="s">
        <v>63</v>
      </c>
      <c r="AB44" s="19">
        <v>1960</v>
      </c>
      <c r="AC44" s="20" t="s">
        <v>119</v>
      </c>
    </row>
    <row r="45" spans="1:29" ht="30" customHeight="1">
      <c r="A45" s="15">
        <f>IF(A44="",A43+1,A44+1)</f>
        <v>31</v>
      </c>
      <c r="B45" s="16" t="s">
        <v>158</v>
      </c>
      <c r="C45" s="16" t="s">
        <v>165</v>
      </c>
      <c r="D45" s="8" t="s">
        <v>56</v>
      </c>
      <c r="E45" s="8" t="s">
        <v>166</v>
      </c>
      <c r="F45" s="8" t="s">
        <v>87</v>
      </c>
      <c r="G45" s="17">
        <v>240</v>
      </c>
      <c r="H45" s="17">
        <v>94</v>
      </c>
      <c r="I45" s="17">
        <v>94</v>
      </c>
      <c r="J45" s="18" t="s">
        <v>68</v>
      </c>
      <c r="K45" s="18" t="s">
        <v>92</v>
      </c>
      <c r="L45" s="18" t="s">
        <v>61</v>
      </c>
      <c r="M45" s="17">
        <f>SUM(N45:P45)</f>
        <v>3607</v>
      </c>
      <c r="N45" s="17">
        <v>47</v>
      </c>
      <c r="O45" s="17">
        <v>0</v>
      </c>
      <c r="P45" s="17">
        <v>3560</v>
      </c>
      <c r="Q45" s="17">
        <v>100</v>
      </c>
      <c r="R45" s="17">
        <v>71</v>
      </c>
      <c r="S45" s="17">
        <v>34</v>
      </c>
      <c r="T45" s="17">
        <f>ROUND(U45/365,0)</f>
        <v>19</v>
      </c>
      <c r="U45" s="17">
        <f>V45+W45+X45+Y45</f>
        <v>6915</v>
      </c>
      <c r="V45" s="17">
        <v>6620</v>
      </c>
      <c r="W45" s="17">
        <v>19</v>
      </c>
      <c r="X45" s="17">
        <v>265</v>
      </c>
      <c r="Y45" s="17">
        <v>11</v>
      </c>
      <c r="Z45" s="8" t="s">
        <v>79</v>
      </c>
      <c r="AA45" s="9" t="s">
        <v>63</v>
      </c>
      <c r="AB45" s="19">
        <v>1960</v>
      </c>
      <c r="AC45" s="20" t="s">
        <v>119</v>
      </c>
    </row>
    <row r="46" spans="1:29" ht="15" customHeight="1">
      <c r="A46" s="23"/>
      <c r="B46" s="24" t="s">
        <v>96</v>
      </c>
      <c r="C46" s="34"/>
      <c r="D46" s="24"/>
      <c r="E46" s="24"/>
      <c r="F46" s="26"/>
      <c r="G46" s="27">
        <f>SUM(G42:G45)</f>
        <v>645</v>
      </c>
      <c r="H46" s="27">
        <f>SUM(H42:H45)</f>
        <v>292</v>
      </c>
      <c r="I46" s="27">
        <f>SUM(I42:I45)</f>
        <v>292</v>
      </c>
      <c r="J46" s="28"/>
      <c r="K46" s="29"/>
      <c r="L46" s="30"/>
      <c r="M46" s="27">
        <f aca="true" t="shared" si="13" ref="M46:Y46">SUM(M42:M45)</f>
        <v>22103</v>
      </c>
      <c r="N46" s="27">
        <f t="shared" si="13"/>
        <v>9654</v>
      </c>
      <c r="O46" s="27">
        <f t="shared" si="13"/>
        <v>0</v>
      </c>
      <c r="P46" s="27">
        <f t="shared" si="13"/>
        <v>12449</v>
      </c>
      <c r="Q46" s="27">
        <f t="shared" si="13"/>
        <v>272</v>
      </c>
      <c r="R46" s="27">
        <f t="shared" si="13"/>
        <v>189</v>
      </c>
      <c r="S46" s="27">
        <f t="shared" si="13"/>
        <v>114</v>
      </c>
      <c r="T46" s="27">
        <f t="shared" si="13"/>
        <v>67</v>
      </c>
      <c r="U46" s="27">
        <f t="shared" si="13"/>
        <v>24322</v>
      </c>
      <c r="V46" s="27">
        <f t="shared" si="13"/>
        <v>20478</v>
      </c>
      <c r="W46" s="27">
        <f t="shared" si="13"/>
        <v>150</v>
      </c>
      <c r="X46" s="27">
        <f t="shared" si="13"/>
        <v>963</v>
      </c>
      <c r="Y46" s="27">
        <f t="shared" si="13"/>
        <v>2731</v>
      </c>
      <c r="Z46" s="31"/>
      <c r="AA46" s="32"/>
      <c r="AB46" s="25"/>
      <c r="AC46" s="33"/>
    </row>
    <row r="47" spans="1:29" ht="30" customHeight="1">
      <c r="A47" s="15">
        <f>IF(A46="",A45+1,A46+1)</f>
        <v>32</v>
      </c>
      <c r="B47" s="16" t="s">
        <v>167</v>
      </c>
      <c r="C47" s="16" t="s">
        <v>119</v>
      </c>
      <c r="D47" s="8" t="s">
        <v>56</v>
      </c>
      <c r="E47" s="8" t="s">
        <v>168</v>
      </c>
      <c r="F47" s="8"/>
      <c r="G47" s="17">
        <v>160</v>
      </c>
      <c r="H47" s="17">
        <v>69</v>
      </c>
      <c r="I47" s="17">
        <v>69</v>
      </c>
      <c r="J47" s="18" t="s">
        <v>68</v>
      </c>
      <c r="K47" s="18" t="s">
        <v>78</v>
      </c>
      <c r="L47" s="18" t="s">
        <v>61</v>
      </c>
      <c r="M47" s="17">
        <f>SUM(N47:P47)</f>
        <v>1481</v>
      </c>
      <c r="N47" s="17">
        <v>1020</v>
      </c>
      <c r="O47" s="17">
        <v>0</v>
      </c>
      <c r="P47" s="17">
        <v>461</v>
      </c>
      <c r="Q47" s="17">
        <v>24</v>
      </c>
      <c r="R47" s="17">
        <v>16</v>
      </c>
      <c r="S47" s="17">
        <v>11</v>
      </c>
      <c r="T47" s="17">
        <f>ROUND(U47/365,0)</f>
        <v>9</v>
      </c>
      <c r="U47" s="17">
        <f>V47+W47+X47+Y47</f>
        <v>3457</v>
      </c>
      <c r="V47" s="17">
        <v>3437</v>
      </c>
      <c r="W47" s="17">
        <v>0</v>
      </c>
      <c r="X47" s="17">
        <v>0</v>
      </c>
      <c r="Y47" s="17">
        <v>20</v>
      </c>
      <c r="Z47" s="8" t="s">
        <v>79</v>
      </c>
      <c r="AA47" s="9" t="s">
        <v>63</v>
      </c>
      <c r="AB47" s="19">
        <v>2410</v>
      </c>
      <c r="AC47" s="20" t="s">
        <v>169</v>
      </c>
    </row>
    <row r="48" spans="1:29" ht="15" customHeight="1">
      <c r="A48" s="23"/>
      <c r="B48" s="24" t="s">
        <v>96</v>
      </c>
      <c r="C48" s="34"/>
      <c r="D48" s="24"/>
      <c r="E48" s="24"/>
      <c r="F48" s="26"/>
      <c r="G48" s="27">
        <f>SUM(G47:G47)</f>
        <v>160</v>
      </c>
      <c r="H48" s="27">
        <f>SUM(H47:H47)</f>
        <v>69</v>
      </c>
      <c r="I48" s="27">
        <f>SUM(I47:I47)</f>
        <v>69</v>
      </c>
      <c r="J48" s="28"/>
      <c r="K48" s="29"/>
      <c r="L48" s="30"/>
      <c r="M48" s="27">
        <f aca="true" t="shared" si="14" ref="M48:Y48">SUM(M47:M47)</f>
        <v>1481</v>
      </c>
      <c r="N48" s="27">
        <f t="shared" si="14"/>
        <v>1020</v>
      </c>
      <c r="O48" s="27">
        <f t="shared" si="14"/>
        <v>0</v>
      </c>
      <c r="P48" s="27">
        <f t="shared" si="14"/>
        <v>461</v>
      </c>
      <c r="Q48" s="27">
        <f t="shared" si="14"/>
        <v>24</v>
      </c>
      <c r="R48" s="27">
        <f t="shared" si="14"/>
        <v>16</v>
      </c>
      <c r="S48" s="27">
        <f t="shared" si="14"/>
        <v>11</v>
      </c>
      <c r="T48" s="27">
        <f t="shared" si="14"/>
        <v>9</v>
      </c>
      <c r="U48" s="27">
        <f t="shared" si="14"/>
        <v>3457</v>
      </c>
      <c r="V48" s="27">
        <f t="shared" si="14"/>
        <v>3437</v>
      </c>
      <c r="W48" s="27">
        <f t="shared" si="14"/>
        <v>0</v>
      </c>
      <c r="X48" s="27">
        <f t="shared" si="14"/>
        <v>0</v>
      </c>
      <c r="Y48" s="27">
        <f t="shared" si="14"/>
        <v>20</v>
      </c>
      <c r="Z48" s="31"/>
      <c r="AA48" s="32"/>
      <c r="AB48" s="25"/>
      <c r="AC48" s="33"/>
    </row>
    <row r="49" spans="1:29" ht="30" customHeight="1">
      <c r="A49" s="15">
        <f>IF(A48="",A47+1,A48+1)</f>
        <v>33</v>
      </c>
      <c r="B49" s="16" t="s">
        <v>170</v>
      </c>
      <c r="C49" s="16" t="s">
        <v>171</v>
      </c>
      <c r="D49" s="8" t="s">
        <v>56</v>
      </c>
      <c r="E49" s="8" t="s">
        <v>121</v>
      </c>
      <c r="F49" s="8"/>
      <c r="G49" s="17">
        <v>830</v>
      </c>
      <c r="H49" s="17">
        <v>100</v>
      </c>
      <c r="I49" s="17">
        <v>100</v>
      </c>
      <c r="J49" s="18" t="s">
        <v>123</v>
      </c>
      <c r="K49" s="18" t="s">
        <v>78</v>
      </c>
      <c r="L49" s="18" t="s">
        <v>61</v>
      </c>
      <c r="M49" s="17">
        <f>SUM(N49:P49)</f>
        <v>5805</v>
      </c>
      <c r="N49" s="17">
        <v>155</v>
      </c>
      <c r="O49" s="17">
        <v>0</v>
      </c>
      <c r="P49" s="17">
        <v>5650</v>
      </c>
      <c r="Q49" s="17">
        <v>125</v>
      </c>
      <c r="R49" s="17">
        <v>83</v>
      </c>
      <c r="S49" s="17">
        <v>44</v>
      </c>
      <c r="T49" s="17">
        <f>ROUND(U49/365,0)</f>
        <v>43</v>
      </c>
      <c r="U49" s="17">
        <f>V49+W49+X49+Y49</f>
        <v>15577</v>
      </c>
      <c r="V49" s="17">
        <v>10956</v>
      </c>
      <c r="W49" s="17">
        <v>3121</v>
      </c>
      <c r="X49" s="17">
        <v>500</v>
      </c>
      <c r="Y49" s="17">
        <v>1000</v>
      </c>
      <c r="Z49" s="8" t="s">
        <v>79</v>
      </c>
      <c r="AA49" s="9" t="s">
        <v>80</v>
      </c>
      <c r="AB49" s="19">
        <v>1785</v>
      </c>
      <c r="AC49" s="20" t="s">
        <v>119</v>
      </c>
    </row>
    <row r="50" spans="1:29" ht="15" customHeight="1">
      <c r="A50" s="23"/>
      <c r="B50" s="24" t="s">
        <v>96</v>
      </c>
      <c r="C50" s="34"/>
      <c r="D50" s="24"/>
      <c r="E50" s="24"/>
      <c r="F50" s="26"/>
      <c r="G50" s="27">
        <f>G49</f>
        <v>830</v>
      </c>
      <c r="H50" s="27">
        <f>H49</f>
        <v>100</v>
      </c>
      <c r="I50" s="27">
        <f>I49</f>
        <v>100</v>
      </c>
      <c r="J50" s="28"/>
      <c r="K50" s="29"/>
      <c r="L50" s="30"/>
      <c r="M50" s="27">
        <f aca="true" t="shared" si="15" ref="M50:Y50">M49</f>
        <v>5805</v>
      </c>
      <c r="N50" s="27">
        <f t="shared" si="15"/>
        <v>155</v>
      </c>
      <c r="O50" s="27">
        <f t="shared" si="15"/>
        <v>0</v>
      </c>
      <c r="P50" s="27">
        <f t="shared" si="15"/>
        <v>5650</v>
      </c>
      <c r="Q50" s="27">
        <f t="shared" si="15"/>
        <v>125</v>
      </c>
      <c r="R50" s="27">
        <f t="shared" si="15"/>
        <v>83</v>
      </c>
      <c r="S50" s="27">
        <f t="shared" si="15"/>
        <v>44</v>
      </c>
      <c r="T50" s="27">
        <f t="shared" si="15"/>
        <v>43</v>
      </c>
      <c r="U50" s="27">
        <f t="shared" si="15"/>
        <v>15577</v>
      </c>
      <c r="V50" s="27">
        <f t="shared" si="15"/>
        <v>10956</v>
      </c>
      <c r="W50" s="27">
        <f t="shared" si="15"/>
        <v>3121</v>
      </c>
      <c r="X50" s="27">
        <f t="shared" si="15"/>
        <v>500</v>
      </c>
      <c r="Y50" s="27">
        <f t="shared" si="15"/>
        <v>1000</v>
      </c>
      <c r="Z50" s="31"/>
      <c r="AA50" s="32"/>
      <c r="AB50" s="25"/>
      <c r="AC50" s="33"/>
    </row>
    <row r="51" spans="1:29" ht="30" customHeight="1">
      <c r="A51" s="15">
        <f>IF(A50="",A49+1,A50+1)</f>
        <v>34</v>
      </c>
      <c r="B51" s="16" t="s">
        <v>172</v>
      </c>
      <c r="C51" s="16" t="s">
        <v>173</v>
      </c>
      <c r="D51" s="8" t="s">
        <v>56</v>
      </c>
      <c r="E51" s="8" t="s">
        <v>174</v>
      </c>
      <c r="F51" s="8"/>
      <c r="G51" s="17">
        <v>340</v>
      </c>
      <c r="H51" s="17">
        <v>265</v>
      </c>
      <c r="I51" s="17">
        <v>267</v>
      </c>
      <c r="J51" s="18" t="s">
        <v>123</v>
      </c>
      <c r="K51" s="18" t="s">
        <v>73</v>
      </c>
      <c r="L51" s="18" t="s">
        <v>61</v>
      </c>
      <c r="M51" s="17">
        <f>SUM(N51:P51)</f>
        <v>5040</v>
      </c>
      <c r="N51" s="17">
        <v>443</v>
      </c>
      <c r="O51" s="17">
        <v>180</v>
      </c>
      <c r="P51" s="17">
        <v>4417</v>
      </c>
      <c r="Q51" s="17">
        <v>250</v>
      </c>
      <c r="R51" s="17">
        <v>172</v>
      </c>
      <c r="S51" s="17">
        <v>239</v>
      </c>
      <c r="T51" s="17">
        <f>ROUND(U51/365,0)</f>
        <v>48</v>
      </c>
      <c r="U51" s="17">
        <f>V51+W51+X51+Y51</f>
        <v>17501</v>
      </c>
      <c r="V51" s="17">
        <v>16478</v>
      </c>
      <c r="W51" s="17">
        <v>1023</v>
      </c>
      <c r="X51" s="17">
        <v>0</v>
      </c>
      <c r="Y51" s="17">
        <v>0</v>
      </c>
      <c r="Z51" s="8" t="s">
        <v>79</v>
      </c>
      <c r="AA51" s="9" t="s">
        <v>63</v>
      </c>
      <c r="AB51" s="19">
        <v>1837</v>
      </c>
      <c r="AC51" s="20" t="s">
        <v>119</v>
      </c>
    </row>
    <row r="52" spans="1:29" ht="30" customHeight="1">
      <c r="A52" s="15">
        <f>IF(A51="",A50+1,A51+1)</f>
        <v>35</v>
      </c>
      <c r="B52" s="16" t="s">
        <v>12</v>
      </c>
      <c r="C52" s="16" t="s">
        <v>175</v>
      </c>
      <c r="D52" s="8" t="s">
        <v>56</v>
      </c>
      <c r="E52" s="8" t="s">
        <v>176</v>
      </c>
      <c r="F52" s="8"/>
      <c r="G52" s="17">
        <v>590</v>
      </c>
      <c r="H52" s="17">
        <v>548</v>
      </c>
      <c r="I52" s="17">
        <v>386</v>
      </c>
      <c r="J52" s="18" t="s">
        <v>77</v>
      </c>
      <c r="K52" s="18" t="s">
        <v>78</v>
      </c>
      <c r="L52" s="18" t="s">
        <v>61</v>
      </c>
      <c r="M52" s="17">
        <f>SUM(N52:P52)</f>
        <v>7599</v>
      </c>
      <c r="N52" s="17">
        <v>311</v>
      </c>
      <c r="O52" s="17">
        <v>2490</v>
      </c>
      <c r="P52" s="17">
        <v>4798</v>
      </c>
      <c r="Q52" s="17">
        <v>421</v>
      </c>
      <c r="R52" s="17">
        <v>306</v>
      </c>
      <c r="S52" s="17">
        <v>298</v>
      </c>
      <c r="T52" s="17">
        <f>ROUND(U52/365,0)</f>
        <v>138</v>
      </c>
      <c r="U52" s="17">
        <f>V52+W52+X52+Y52</f>
        <v>50260</v>
      </c>
      <c r="V52" s="17">
        <v>22280</v>
      </c>
      <c r="W52" s="17">
        <v>27980</v>
      </c>
      <c r="X52" s="17">
        <v>0</v>
      </c>
      <c r="Y52" s="17">
        <v>0</v>
      </c>
      <c r="Z52" s="8" t="s">
        <v>79</v>
      </c>
      <c r="AA52" s="9" t="s">
        <v>63</v>
      </c>
      <c r="AB52" s="19">
        <v>1837</v>
      </c>
      <c r="AC52" s="20" t="s">
        <v>119</v>
      </c>
    </row>
    <row r="53" spans="1:29" ht="15" customHeight="1">
      <c r="A53" s="23"/>
      <c r="B53" s="24" t="s">
        <v>96</v>
      </c>
      <c r="C53" s="102"/>
      <c r="D53" s="102"/>
      <c r="E53" s="102"/>
      <c r="F53" s="103"/>
      <c r="G53" s="27">
        <f>SUM(G51:G52)</f>
        <v>930</v>
      </c>
      <c r="H53" s="27">
        <f>SUM(H51:H52)</f>
        <v>813</v>
      </c>
      <c r="I53" s="27">
        <f>SUM(I51:I52)</f>
        <v>653</v>
      </c>
      <c r="J53" s="28"/>
      <c r="K53" s="29"/>
      <c r="L53" s="30"/>
      <c r="M53" s="27">
        <f aca="true" t="shared" si="16" ref="M53:Y53">SUM(M51:M52)</f>
        <v>12639</v>
      </c>
      <c r="N53" s="27">
        <f t="shared" si="16"/>
        <v>754</v>
      </c>
      <c r="O53" s="27">
        <f t="shared" si="16"/>
        <v>2670</v>
      </c>
      <c r="P53" s="27">
        <f t="shared" si="16"/>
        <v>9215</v>
      </c>
      <c r="Q53" s="27">
        <f t="shared" si="16"/>
        <v>671</v>
      </c>
      <c r="R53" s="27">
        <f t="shared" si="16"/>
        <v>478</v>
      </c>
      <c r="S53" s="27">
        <f t="shared" si="16"/>
        <v>537</v>
      </c>
      <c r="T53" s="27">
        <f t="shared" si="16"/>
        <v>186</v>
      </c>
      <c r="U53" s="27">
        <f t="shared" si="16"/>
        <v>67761</v>
      </c>
      <c r="V53" s="27">
        <f t="shared" si="16"/>
        <v>38758</v>
      </c>
      <c r="W53" s="27">
        <f t="shared" si="16"/>
        <v>29003</v>
      </c>
      <c r="X53" s="27">
        <f t="shared" si="16"/>
        <v>0</v>
      </c>
      <c r="Y53" s="27">
        <f t="shared" si="16"/>
        <v>0</v>
      </c>
      <c r="Z53" s="31"/>
      <c r="AA53" s="32"/>
      <c r="AB53" s="25"/>
      <c r="AC53" s="33"/>
    </row>
    <row r="54" spans="1:29" ht="30" customHeight="1">
      <c r="A54" s="15">
        <f>IF(A53="",A52+1,A53+1)</f>
        <v>36</v>
      </c>
      <c r="B54" s="16" t="s">
        <v>177</v>
      </c>
      <c r="C54" s="16" t="s">
        <v>178</v>
      </c>
      <c r="D54" s="8" t="s">
        <v>56</v>
      </c>
      <c r="E54" s="8" t="s">
        <v>58</v>
      </c>
      <c r="F54" s="8"/>
      <c r="G54" s="17">
        <v>1730</v>
      </c>
      <c r="H54" s="17">
        <v>1445</v>
      </c>
      <c r="I54" s="17">
        <v>1439</v>
      </c>
      <c r="J54" s="18" t="s">
        <v>77</v>
      </c>
      <c r="K54" s="18" t="s">
        <v>92</v>
      </c>
      <c r="L54" s="18" t="s">
        <v>10</v>
      </c>
      <c r="M54" s="17">
        <f>SUM(N54:P54)</f>
        <v>16301</v>
      </c>
      <c r="N54" s="17">
        <v>235</v>
      </c>
      <c r="O54" s="17">
        <v>1171</v>
      </c>
      <c r="P54" s="17">
        <v>14895</v>
      </c>
      <c r="Q54" s="17">
        <v>1140</v>
      </c>
      <c r="R54" s="17">
        <v>910</v>
      </c>
      <c r="S54" s="17">
        <v>659</v>
      </c>
      <c r="T54" s="17">
        <f>ROUND(U54/365,0)</f>
        <v>521</v>
      </c>
      <c r="U54" s="17">
        <f>V54+W54+X54+Y54</f>
        <v>190266</v>
      </c>
      <c r="V54" s="17">
        <v>82048</v>
      </c>
      <c r="W54" s="17">
        <v>74446</v>
      </c>
      <c r="X54" s="17">
        <v>4796</v>
      </c>
      <c r="Y54" s="17">
        <v>28976</v>
      </c>
      <c r="Z54" s="8" t="s">
        <v>79</v>
      </c>
      <c r="AA54" s="9" t="s">
        <v>118</v>
      </c>
      <c r="AB54" s="19">
        <v>2100</v>
      </c>
      <c r="AC54" s="20" t="s">
        <v>64</v>
      </c>
    </row>
    <row r="55" spans="1:29" ht="30" customHeight="1">
      <c r="A55" s="15">
        <f>IF(A54="",A53+1,A54+1)</f>
        <v>37</v>
      </c>
      <c r="B55" s="16" t="s">
        <v>177</v>
      </c>
      <c r="C55" s="16" t="s">
        <v>179</v>
      </c>
      <c r="D55" s="8" t="s">
        <v>56</v>
      </c>
      <c r="E55" s="8" t="s">
        <v>180</v>
      </c>
      <c r="F55" s="8"/>
      <c r="G55" s="17">
        <v>3860</v>
      </c>
      <c r="H55" s="17">
        <v>3284</v>
      </c>
      <c r="I55" s="17">
        <v>3240</v>
      </c>
      <c r="J55" s="18" t="s">
        <v>77</v>
      </c>
      <c r="K55" s="18" t="s">
        <v>78</v>
      </c>
      <c r="L55" s="18" t="s">
        <v>61</v>
      </c>
      <c r="M55" s="17">
        <f>SUM(N55:P55)</f>
        <v>29256</v>
      </c>
      <c r="N55" s="17">
        <v>0</v>
      </c>
      <c r="O55" s="17">
        <v>954</v>
      </c>
      <c r="P55" s="17">
        <v>28302</v>
      </c>
      <c r="Q55" s="17">
        <v>2200</v>
      </c>
      <c r="R55" s="17">
        <v>1540</v>
      </c>
      <c r="S55" s="17">
        <v>1307</v>
      </c>
      <c r="T55" s="17">
        <f>ROUND(U55/365,0)</f>
        <v>994</v>
      </c>
      <c r="U55" s="17">
        <f>V55+W55+X55+Y55</f>
        <v>362906</v>
      </c>
      <c r="V55" s="17">
        <v>207803</v>
      </c>
      <c r="W55" s="17">
        <v>90527</v>
      </c>
      <c r="X55" s="17">
        <v>9727</v>
      </c>
      <c r="Y55" s="17">
        <v>54849</v>
      </c>
      <c r="Z55" s="8" t="s">
        <v>79</v>
      </c>
      <c r="AA55" s="9" t="s">
        <v>118</v>
      </c>
      <c r="AB55" s="19">
        <v>2100</v>
      </c>
      <c r="AC55" s="20" t="s">
        <v>64</v>
      </c>
    </row>
    <row r="56" spans="1:29" ht="30" customHeight="1">
      <c r="A56" s="15">
        <f>IF(A55="",A54+1,A55+1)</f>
        <v>38</v>
      </c>
      <c r="B56" s="16" t="s">
        <v>177</v>
      </c>
      <c r="C56" s="16" t="s">
        <v>181</v>
      </c>
      <c r="D56" s="8" t="s">
        <v>56</v>
      </c>
      <c r="E56" s="8" t="s">
        <v>182</v>
      </c>
      <c r="F56" s="8"/>
      <c r="G56" s="17">
        <v>160</v>
      </c>
      <c r="H56" s="17">
        <v>118</v>
      </c>
      <c r="I56" s="17">
        <v>114</v>
      </c>
      <c r="J56" s="18" t="s">
        <v>183</v>
      </c>
      <c r="K56" s="18" t="s">
        <v>78</v>
      </c>
      <c r="L56" s="18" t="s">
        <v>61</v>
      </c>
      <c r="M56" s="17">
        <f>SUM(N56:P56)</f>
        <v>2426</v>
      </c>
      <c r="N56" s="17">
        <v>0</v>
      </c>
      <c r="O56" s="17">
        <v>571</v>
      </c>
      <c r="P56" s="17">
        <v>1855</v>
      </c>
      <c r="Q56" s="17">
        <v>24</v>
      </c>
      <c r="R56" s="17">
        <v>16</v>
      </c>
      <c r="S56" s="17">
        <v>63</v>
      </c>
      <c r="T56" s="17">
        <f>ROUND(U56/365,0)</f>
        <v>32</v>
      </c>
      <c r="U56" s="17">
        <f>V56+W56+X56+Y56</f>
        <v>11847</v>
      </c>
      <c r="V56" s="17">
        <v>9569</v>
      </c>
      <c r="W56" s="17">
        <v>187</v>
      </c>
      <c r="X56" s="17">
        <v>331</v>
      </c>
      <c r="Y56" s="17">
        <v>1760</v>
      </c>
      <c r="Z56" s="8" t="s">
        <v>79</v>
      </c>
      <c r="AA56" s="9" t="s">
        <v>118</v>
      </c>
      <c r="AB56" s="19">
        <v>2100</v>
      </c>
      <c r="AC56" s="20" t="s">
        <v>64</v>
      </c>
    </row>
    <row r="57" spans="1:29" ht="30" customHeight="1">
      <c r="A57" s="15">
        <f>IF(A56="",A55+1,A56+1)</f>
        <v>39</v>
      </c>
      <c r="B57" s="16" t="s">
        <v>177</v>
      </c>
      <c r="C57" s="16" t="s">
        <v>184</v>
      </c>
      <c r="D57" s="8" t="s">
        <v>56</v>
      </c>
      <c r="E57" s="8" t="s">
        <v>157</v>
      </c>
      <c r="F57" s="8"/>
      <c r="G57" s="17">
        <v>600</v>
      </c>
      <c r="H57" s="17">
        <v>429</v>
      </c>
      <c r="I57" s="17">
        <v>412</v>
      </c>
      <c r="J57" s="18" t="s">
        <v>68</v>
      </c>
      <c r="K57" s="18" t="s">
        <v>78</v>
      </c>
      <c r="L57" s="18" t="s">
        <v>61</v>
      </c>
      <c r="M57" s="17">
        <f>SUM(N57:P57)</f>
        <v>11978</v>
      </c>
      <c r="N57" s="17">
        <v>4113</v>
      </c>
      <c r="O57" s="17">
        <v>0</v>
      </c>
      <c r="P57" s="17">
        <v>7865</v>
      </c>
      <c r="Q57" s="17">
        <v>216</v>
      </c>
      <c r="R57" s="17">
        <v>144</v>
      </c>
      <c r="S57" s="17">
        <v>154</v>
      </c>
      <c r="T57" s="17">
        <f>ROUND(U57/365,0)</f>
        <v>91</v>
      </c>
      <c r="U57" s="17">
        <f>V57+W57+X57+Y57</f>
        <v>33255</v>
      </c>
      <c r="V57" s="17">
        <v>26328</v>
      </c>
      <c r="W57" s="17">
        <v>309</v>
      </c>
      <c r="X57" s="17">
        <v>592</v>
      </c>
      <c r="Y57" s="17">
        <v>6026</v>
      </c>
      <c r="Z57" s="8" t="s">
        <v>79</v>
      </c>
      <c r="AA57" s="9" t="s">
        <v>118</v>
      </c>
      <c r="AB57" s="19">
        <v>2100</v>
      </c>
      <c r="AC57" s="20" t="s">
        <v>64</v>
      </c>
    </row>
    <row r="58" spans="1:29" ht="15" customHeight="1">
      <c r="A58" s="23"/>
      <c r="B58" s="24" t="s">
        <v>96</v>
      </c>
      <c r="C58" s="34"/>
      <c r="D58" s="24"/>
      <c r="E58" s="24"/>
      <c r="F58" s="26"/>
      <c r="G58" s="27">
        <f>SUM(G54:G57)</f>
        <v>6350</v>
      </c>
      <c r="H58" s="27">
        <f>SUM(H54:H57)</f>
        <v>5276</v>
      </c>
      <c r="I58" s="27">
        <f>SUM(I54:I57)</f>
        <v>5205</v>
      </c>
      <c r="J58" s="28"/>
      <c r="K58" s="29"/>
      <c r="L58" s="30"/>
      <c r="M58" s="27">
        <f aca="true" t="shared" si="17" ref="M58:Y58">SUM(M54:M57)</f>
        <v>59961</v>
      </c>
      <c r="N58" s="27">
        <f t="shared" si="17"/>
        <v>4348</v>
      </c>
      <c r="O58" s="27">
        <f t="shared" si="17"/>
        <v>2696</v>
      </c>
      <c r="P58" s="27">
        <f t="shared" si="17"/>
        <v>52917</v>
      </c>
      <c r="Q58" s="27">
        <f t="shared" si="17"/>
        <v>3580</v>
      </c>
      <c r="R58" s="27">
        <f t="shared" si="17"/>
        <v>2610</v>
      </c>
      <c r="S58" s="27">
        <f t="shared" si="17"/>
        <v>2183</v>
      </c>
      <c r="T58" s="27">
        <f t="shared" si="17"/>
        <v>1638</v>
      </c>
      <c r="U58" s="27">
        <f t="shared" si="17"/>
        <v>598274</v>
      </c>
      <c r="V58" s="27">
        <f t="shared" si="17"/>
        <v>325748</v>
      </c>
      <c r="W58" s="27">
        <f t="shared" si="17"/>
        <v>165469</v>
      </c>
      <c r="X58" s="27">
        <f t="shared" si="17"/>
        <v>15446</v>
      </c>
      <c r="Y58" s="27">
        <f t="shared" si="17"/>
        <v>91611</v>
      </c>
      <c r="Z58" s="31"/>
      <c r="AA58" s="32"/>
      <c r="AB58" s="25"/>
      <c r="AC58" s="33"/>
    </row>
    <row r="59" spans="1:29" ht="30" customHeight="1">
      <c r="A59" s="15">
        <f>IF(A58="",A57+1,A58+1)</f>
        <v>40</v>
      </c>
      <c r="B59" s="16" t="s">
        <v>185</v>
      </c>
      <c r="C59" s="16" t="s">
        <v>186</v>
      </c>
      <c r="D59" s="8" t="s">
        <v>56</v>
      </c>
      <c r="E59" s="8" t="s">
        <v>187</v>
      </c>
      <c r="F59" s="8" t="s">
        <v>188</v>
      </c>
      <c r="G59" s="17">
        <v>4310</v>
      </c>
      <c r="H59" s="17">
        <v>3654</v>
      </c>
      <c r="I59" s="17">
        <v>3632</v>
      </c>
      <c r="J59" s="18" t="s">
        <v>189</v>
      </c>
      <c r="K59" s="18" t="s">
        <v>78</v>
      </c>
      <c r="L59" s="18" t="s">
        <v>61</v>
      </c>
      <c r="M59" s="17">
        <f>SUM(N59:P59)</f>
        <v>28781</v>
      </c>
      <c r="N59" s="17">
        <v>220</v>
      </c>
      <c r="O59" s="17">
        <v>7695</v>
      </c>
      <c r="P59" s="17">
        <v>20866</v>
      </c>
      <c r="Q59" s="17">
        <v>2300</v>
      </c>
      <c r="R59" s="17">
        <v>1545</v>
      </c>
      <c r="S59" s="17">
        <v>1410</v>
      </c>
      <c r="T59" s="17">
        <f>ROUND(U59/365,0)</f>
        <v>982</v>
      </c>
      <c r="U59" s="17">
        <f>V59+W59+X59+Y59</f>
        <v>358535</v>
      </c>
      <c r="V59" s="17">
        <v>270144</v>
      </c>
      <c r="W59" s="17">
        <v>51589</v>
      </c>
      <c r="X59" s="17">
        <v>2359</v>
      </c>
      <c r="Y59" s="17">
        <v>34443</v>
      </c>
      <c r="Z59" s="8" t="s">
        <v>5</v>
      </c>
      <c r="AA59" s="9" t="s">
        <v>118</v>
      </c>
      <c r="AB59" s="19">
        <v>1680</v>
      </c>
      <c r="AC59" s="20" t="s">
        <v>119</v>
      </c>
    </row>
    <row r="60" spans="1:29" ht="30" customHeight="1">
      <c r="A60" s="15">
        <f>IF(A59="",A58+1,A59+1)</f>
        <v>41</v>
      </c>
      <c r="B60" s="16" t="s">
        <v>185</v>
      </c>
      <c r="C60" s="16" t="s">
        <v>190</v>
      </c>
      <c r="D60" s="8" t="s">
        <v>56</v>
      </c>
      <c r="E60" s="8" t="s">
        <v>191</v>
      </c>
      <c r="F60" s="8" t="s">
        <v>192</v>
      </c>
      <c r="G60" s="17">
        <v>3470</v>
      </c>
      <c r="H60" s="17">
        <v>2694</v>
      </c>
      <c r="I60" s="17">
        <v>2678</v>
      </c>
      <c r="J60" s="18" t="s">
        <v>193</v>
      </c>
      <c r="K60" s="18" t="s">
        <v>194</v>
      </c>
      <c r="L60" s="18" t="s">
        <v>4</v>
      </c>
      <c r="M60" s="17">
        <f>SUM(N60:P60)</f>
        <v>31350</v>
      </c>
      <c r="N60" s="17">
        <v>0</v>
      </c>
      <c r="O60" s="17">
        <v>1540</v>
      </c>
      <c r="P60" s="17">
        <v>29810</v>
      </c>
      <c r="Q60" s="17">
        <v>1450</v>
      </c>
      <c r="R60" s="17">
        <v>972</v>
      </c>
      <c r="S60" s="17">
        <v>776</v>
      </c>
      <c r="T60" s="17">
        <f>ROUND(U60/365,0)</f>
        <v>714</v>
      </c>
      <c r="U60" s="17">
        <f>V60+W60+X60+Y60</f>
        <v>260501</v>
      </c>
      <c r="V60" s="17">
        <v>197314</v>
      </c>
      <c r="W60" s="17">
        <v>46240</v>
      </c>
      <c r="X60" s="17">
        <v>969</v>
      </c>
      <c r="Y60" s="17">
        <v>15978</v>
      </c>
      <c r="Z60" s="8" t="s">
        <v>5</v>
      </c>
      <c r="AA60" s="9" t="s">
        <v>118</v>
      </c>
      <c r="AB60" s="19">
        <v>1680</v>
      </c>
      <c r="AC60" s="20" t="s">
        <v>119</v>
      </c>
    </row>
    <row r="61" spans="1:29" ht="15" customHeight="1">
      <c r="A61" s="23"/>
      <c r="B61" s="24" t="s">
        <v>96</v>
      </c>
      <c r="C61" s="34"/>
      <c r="D61" s="24"/>
      <c r="E61" s="24"/>
      <c r="F61" s="26"/>
      <c r="G61" s="27">
        <f>SUM(G59:G60)</f>
        <v>7780</v>
      </c>
      <c r="H61" s="27">
        <f>SUM(H59:H60)</f>
        <v>6348</v>
      </c>
      <c r="I61" s="27">
        <f>SUM(I59:I60)</f>
        <v>6310</v>
      </c>
      <c r="J61" s="28"/>
      <c r="K61" s="29"/>
      <c r="L61" s="30"/>
      <c r="M61" s="27">
        <f aca="true" t="shared" si="18" ref="M61:Y61">SUM(M59:M60)</f>
        <v>60131</v>
      </c>
      <c r="N61" s="27">
        <f t="shared" si="18"/>
        <v>220</v>
      </c>
      <c r="O61" s="27">
        <f t="shared" si="18"/>
        <v>9235</v>
      </c>
      <c r="P61" s="27">
        <f t="shared" si="18"/>
        <v>50676</v>
      </c>
      <c r="Q61" s="27">
        <f t="shared" si="18"/>
        <v>3750</v>
      </c>
      <c r="R61" s="27">
        <f t="shared" si="18"/>
        <v>2517</v>
      </c>
      <c r="S61" s="27">
        <f t="shared" si="18"/>
        <v>2186</v>
      </c>
      <c r="T61" s="27">
        <f t="shared" si="18"/>
        <v>1696</v>
      </c>
      <c r="U61" s="27">
        <f t="shared" si="18"/>
        <v>619036</v>
      </c>
      <c r="V61" s="27">
        <f t="shared" si="18"/>
        <v>467458</v>
      </c>
      <c r="W61" s="27">
        <f t="shared" si="18"/>
        <v>97829</v>
      </c>
      <c r="X61" s="27">
        <f t="shared" si="18"/>
        <v>3328</v>
      </c>
      <c r="Y61" s="27">
        <f t="shared" si="18"/>
        <v>50421</v>
      </c>
      <c r="Z61" s="31"/>
      <c r="AA61" s="32"/>
      <c r="AB61" s="25"/>
      <c r="AC61" s="33"/>
    </row>
    <row r="62" spans="1:29" ht="30" customHeight="1">
      <c r="A62" s="15">
        <f>IF(A61="",A60+1,A61+1)</f>
        <v>42</v>
      </c>
      <c r="B62" s="16" t="s">
        <v>195</v>
      </c>
      <c r="C62" s="16" t="s">
        <v>196</v>
      </c>
      <c r="D62" s="8" t="s">
        <v>56</v>
      </c>
      <c r="E62" s="8" t="s">
        <v>197</v>
      </c>
      <c r="F62" s="8" t="s">
        <v>198</v>
      </c>
      <c r="G62" s="17">
        <v>1950</v>
      </c>
      <c r="H62" s="17">
        <v>1119</v>
      </c>
      <c r="I62" s="17">
        <v>1034</v>
      </c>
      <c r="J62" s="18" t="s">
        <v>123</v>
      </c>
      <c r="K62" s="18" t="s">
        <v>69</v>
      </c>
      <c r="L62" s="18" t="s">
        <v>61</v>
      </c>
      <c r="M62" s="17">
        <f>SUM(N62:P62)</f>
        <v>20445</v>
      </c>
      <c r="N62" s="17">
        <v>813</v>
      </c>
      <c r="O62" s="17">
        <v>1346</v>
      </c>
      <c r="P62" s="17">
        <v>18286</v>
      </c>
      <c r="Q62" s="17">
        <v>362</v>
      </c>
      <c r="R62" s="17">
        <v>243</v>
      </c>
      <c r="S62" s="17">
        <v>385</v>
      </c>
      <c r="T62" s="17">
        <f>ROUND(U62/365,0)</f>
        <v>222</v>
      </c>
      <c r="U62" s="17">
        <f>V62+W62+X62+Y62</f>
        <v>80909</v>
      </c>
      <c r="V62" s="17">
        <v>55114</v>
      </c>
      <c r="W62" s="17">
        <v>17284</v>
      </c>
      <c r="X62" s="17">
        <v>1000</v>
      </c>
      <c r="Y62" s="17">
        <v>7511</v>
      </c>
      <c r="Z62" s="8" t="s">
        <v>79</v>
      </c>
      <c r="AA62" s="9" t="s">
        <v>118</v>
      </c>
      <c r="AB62" s="19">
        <v>2610</v>
      </c>
      <c r="AC62" s="20" t="s">
        <v>119</v>
      </c>
    </row>
    <row r="63" spans="1:29" ht="30" customHeight="1">
      <c r="A63" s="15">
        <f>IF(A62="",A61+1,A62+1)</f>
        <v>43</v>
      </c>
      <c r="B63" s="16" t="s">
        <v>195</v>
      </c>
      <c r="C63" s="16" t="s">
        <v>199</v>
      </c>
      <c r="D63" s="8" t="s">
        <v>56</v>
      </c>
      <c r="E63" s="8" t="s">
        <v>200</v>
      </c>
      <c r="F63" s="8" t="s">
        <v>133</v>
      </c>
      <c r="G63" s="17">
        <v>2740</v>
      </c>
      <c r="H63" s="17">
        <v>2069</v>
      </c>
      <c r="I63" s="17">
        <v>2014</v>
      </c>
      <c r="J63" s="18" t="s">
        <v>189</v>
      </c>
      <c r="K63" s="18" t="s">
        <v>78</v>
      </c>
      <c r="L63" s="18" t="s">
        <v>61</v>
      </c>
      <c r="M63" s="17">
        <f>SUM(N63:P63)</f>
        <v>39415</v>
      </c>
      <c r="N63" s="17">
        <v>0</v>
      </c>
      <c r="O63" s="17">
        <v>2140</v>
      </c>
      <c r="P63" s="17">
        <v>37275</v>
      </c>
      <c r="Q63" s="17">
        <v>892</v>
      </c>
      <c r="R63" s="17">
        <v>696</v>
      </c>
      <c r="S63" s="17">
        <v>640</v>
      </c>
      <c r="T63" s="17">
        <f>ROUND(U63/365,0)</f>
        <v>342</v>
      </c>
      <c r="U63" s="17">
        <f>V63+W63+X63+Y63</f>
        <v>124913</v>
      </c>
      <c r="V63" s="17">
        <v>91923</v>
      </c>
      <c r="W63" s="17">
        <v>8310</v>
      </c>
      <c r="X63" s="17">
        <v>1000</v>
      </c>
      <c r="Y63" s="17">
        <v>23680</v>
      </c>
      <c r="Z63" s="8" t="s">
        <v>79</v>
      </c>
      <c r="AA63" s="9" t="s">
        <v>118</v>
      </c>
      <c r="AB63" s="19">
        <v>2610</v>
      </c>
      <c r="AC63" s="20" t="s">
        <v>119</v>
      </c>
    </row>
    <row r="64" spans="1:29" ht="30" customHeight="1">
      <c r="A64" s="15">
        <f>IF(A63="",A62+1,A63+1)</f>
        <v>44</v>
      </c>
      <c r="B64" s="16" t="s">
        <v>195</v>
      </c>
      <c r="C64" s="16" t="s">
        <v>201</v>
      </c>
      <c r="D64" s="8" t="s">
        <v>56</v>
      </c>
      <c r="E64" s="8" t="s">
        <v>202</v>
      </c>
      <c r="F64" s="8" t="s">
        <v>203</v>
      </c>
      <c r="G64" s="17">
        <v>2100</v>
      </c>
      <c r="H64" s="17">
        <v>778</v>
      </c>
      <c r="I64" s="17">
        <v>773</v>
      </c>
      <c r="J64" s="18" t="s">
        <v>189</v>
      </c>
      <c r="K64" s="18" t="s">
        <v>194</v>
      </c>
      <c r="L64" s="18" t="s">
        <v>61</v>
      </c>
      <c r="M64" s="17">
        <f>SUM(N64:P64)</f>
        <v>16924</v>
      </c>
      <c r="N64" s="17">
        <v>0</v>
      </c>
      <c r="O64" s="17">
        <v>361</v>
      </c>
      <c r="P64" s="17">
        <v>16563</v>
      </c>
      <c r="Q64" s="17">
        <v>545</v>
      </c>
      <c r="R64" s="17">
        <v>418</v>
      </c>
      <c r="S64" s="17">
        <v>730</v>
      </c>
      <c r="T64" s="17">
        <f>ROUND(U64/365,0)</f>
        <v>183</v>
      </c>
      <c r="U64" s="17">
        <f>V64+W64+X64+Y64</f>
        <v>66689</v>
      </c>
      <c r="V64" s="17">
        <v>46941</v>
      </c>
      <c r="W64" s="17">
        <v>2872</v>
      </c>
      <c r="X64" s="17">
        <v>1000</v>
      </c>
      <c r="Y64" s="17">
        <v>15876</v>
      </c>
      <c r="Z64" s="8" t="s">
        <v>79</v>
      </c>
      <c r="AA64" s="9" t="s">
        <v>118</v>
      </c>
      <c r="AB64" s="19">
        <v>2610</v>
      </c>
      <c r="AC64" s="20" t="s">
        <v>119</v>
      </c>
    </row>
    <row r="65" spans="1:29" ht="15" customHeight="1">
      <c r="A65" s="23"/>
      <c r="B65" s="24" t="s">
        <v>96</v>
      </c>
      <c r="C65" s="72" t="s">
        <v>204</v>
      </c>
      <c r="D65" s="72"/>
      <c r="E65" s="72"/>
      <c r="F65" s="73"/>
      <c r="G65" s="27">
        <f>SUM(G62:G64)</f>
        <v>6790</v>
      </c>
      <c r="H65" s="27">
        <f>SUM(H62:H64)</f>
        <v>3966</v>
      </c>
      <c r="I65" s="27">
        <f>SUM(I62:I64)</f>
        <v>3821</v>
      </c>
      <c r="J65" s="28"/>
      <c r="K65" s="29"/>
      <c r="L65" s="30"/>
      <c r="M65" s="27">
        <f aca="true" t="shared" si="19" ref="M65:Y65">SUM(M62:M64)</f>
        <v>76784</v>
      </c>
      <c r="N65" s="27">
        <f t="shared" si="19"/>
        <v>813</v>
      </c>
      <c r="O65" s="27">
        <f t="shared" si="19"/>
        <v>3847</v>
      </c>
      <c r="P65" s="27">
        <f t="shared" si="19"/>
        <v>72124</v>
      </c>
      <c r="Q65" s="27">
        <f t="shared" si="19"/>
        <v>1799</v>
      </c>
      <c r="R65" s="27">
        <f t="shared" si="19"/>
        <v>1357</v>
      </c>
      <c r="S65" s="27">
        <f t="shared" si="19"/>
        <v>1755</v>
      </c>
      <c r="T65" s="27">
        <f t="shared" si="19"/>
        <v>747</v>
      </c>
      <c r="U65" s="27">
        <f t="shared" si="19"/>
        <v>272511</v>
      </c>
      <c r="V65" s="27">
        <f t="shared" si="19"/>
        <v>193978</v>
      </c>
      <c r="W65" s="27">
        <f t="shared" si="19"/>
        <v>28466</v>
      </c>
      <c r="X65" s="27">
        <f t="shared" si="19"/>
        <v>3000</v>
      </c>
      <c r="Y65" s="27">
        <f t="shared" si="19"/>
        <v>47067</v>
      </c>
      <c r="Z65" s="31"/>
      <c r="AA65" s="32"/>
      <c r="AB65" s="25"/>
      <c r="AC65" s="33"/>
    </row>
    <row r="66" spans="1:29" ht="30" customHeight="1">
      <c r="A66" s="15">
        <f>IF(A65="",A64+1,A65+1)</f>
        <v>45</v>
      </c>
      <c r="B66" s="16" t="s">
        <v>205</v>
      </c>
      <c r="C66" s="16" t="s">
        <v>206</v>
      </c>
      <c r="D66" s="8" t="s">
        <v>56</v>
      </c>
      <c r="E66" s="8" t="s">
        <v>121</v>
      </c>
      <c r="F66" s="8" t="s">
        <v>58</v>
      </c>
      <c r="G66" s="17">
        <v>600</v>
      </c>
      <c r="H66" s="17">
        <v>395</v>
      </c>
      <c r="I66" s="17">
        <v>381</v>
      </c>
      <c r="J66" s="18" t="s">
        <v>68</v>
      </c>
      <c r="K66" s="18" t="s">
        <v>78</v>
      </c>
      <c r="L66" s="18" t="s">
        <v>61</v>
      </c>
      <c r="M66" s="17">
        <f>SUM(N66:P66)</f>
        <v>14363</v>
      </c>
      <c r="N66" s="17">
        <v>7911</v>
      </c>
      <c r="O66" s="17">
        <v>1334</v>
      </c>
      <c r="P66" s="17">
        <v>5118</v>
      </c>
      <c r="Q66" s="17">
        <v>774</v>
      </c>
      <c r="R66" s="17">
        <v>532</v>
      </c>
      <c r="S66" s="17">
        <v>661</v>
      </c>
      <c r="T66" s="17">
        <f>ROUND(U66/365,0)</f>
        <v>373</v>
      </c>
      <c r="U66" s="17">
        <f>V66+W66+X66+Y66</f>
        <v>136127</v>
      </c>
      <c r="V66" s="17">
        <v>15395</v>
      </c>
      <c r="W66" s="17">
        <v>70365</v>
      </c>
      <c r="X66" s="17">
        <v>33576</v>
      </c>
      <c r="Y66" s="17">
        <v>16791</v>
      </c>
      <c r="Z66" s="8" t="s">
        <v>79</v>
      </c>
      <c r="AA66" s="9" t="s">
        <v>118</v>
      </c>
      <c r="AB66" s="19">
        <v>1575</v>
      </c>
      <c r="AC66" s="20" t="s">
        <v>119</v>
      </c>
    </row>
    <row r="67" spans="1:29" ht="30" customHeight="1">
      <c r="A67" s="15">
        <f>IF(A66="",A65+1,A66+1)</f>
        <v>46</v>
      </c>
      <c r="B67" s="16" t="s">
        <v>205</v>
      </c>
      <c r="C67" s="16" t="s">
        <v>207</v>
      </c>
      <c r="D67" s="8" t="s">
        <v>56</v>
      </c>
      <c r="E67" s="8" t="s">
        <v>151</v>
      </c>
      <c r="F67" s="8" t="s">
        <v>208</v>
      </c>
      <c r="G67" s="17">
        <v>1530</v>
      </c>
      <c r="H67" s="17">
        <v>1353</v>
      </c>
      <c r="I67" s="17">
        <v>1332</v>
      </c>
      <c r="J67" s="18" t="s">
        <v>193</v>
      </c>
      <c r="K67" s="18" t="s">
        <v>85</v>
      </c>
      <c r="L67" s="18" t="s">
        <v>61</v>
      </c>
      <c r="M67" s="17">
        <f>SUM(N67:P67)</f>
        <v>14865</v>
      </c>
      <c r="N67" s="17">
        <v>166</v>
      </c>
      <c r="O67" s="17">
        <v>1333</v>
      </c>
      <c r="P67" s="17">
        <v>13366</v>
      </c>
      <c r="Q67" s="17">
        <v>680</v>
      </c>
      <c r="R67" s="17">
        <v>543</v>
      </c>
      <c r="S67" s="17">
        <v>646</v>
      </c>
      <c r="T67" s="17">
        <f>ROUND(U67/365,0)</f>
        <v>418</v>
      </c>
      <c r="U67" s="17">
        <f>V67+W67+X67+Y67</f>
        <v>152618</v>
      </c>
      <c r="V67" s="17">
        <v>106656</v>
      </c>
      <c r="W67" s="17">
        <v>13772</v>
      </c>
      <c r="X67" s="17">
        <v>21460</v>
      </c>
      <c r="Y67" s="17">
        <v>10730</v>
      </c>
      <c r="Z67" s="8" t="s">
        <v>79</v>
      </c>
      <c r="AA67" s="9" t="s">
        <v>118</v>
      </c>
      <c r="AB67" s="19">
        <v>1575</v>
      </c>
      <c r="AC67" s="20" t="s">
        <v>119</v>
      </c>
    </row>
    <row r="68" spans="1:29" ht="30" customHeight="1">
      <c r="A68" s="15">
        <f>IF(A67="",A66+1,A67+1)</f>
        <v>47</v>
      </c>
      <c r="B68" s="16" t="s">
        <v>205</v>
      </c>
      <c r="C68" s="16" t="s">
        <v>209</v>
      </c>
      <c r="D68" s="8" t="s">
        <v>56</v>
      </c>
      <c r="E68" s="8" t="s">
        <v>125</v>
      </c>
      <c r="F68" s="8"/>
      <c r="G68" s="17">
        <v>1900</v>
      </c>
      <c r="H68" s="17">
        <v>1352</v>
      </c>
      <c r="I68" s="17">
        <v>1341</v>
      </c>
      <c r="J68" s="18" t="s">
        <v>68</v>
      </c>
      <c r="K68" s="18" t="s">
        <v>78</v>
      </c>
      <c r="L68" s="18" t="s">
        <v>61</v>
      </c>
      <c r="M68" s="17">
        <f>SUM(N68:P68)</f>
        <v>16424</v>
      </c>
      <c r="N68" s="17">
        <v>0</v>
      </c>
      <c r="O68" s="17">
        <v>1161</v>
      </c>
      <c r="P68" s="17">
        <v>15263</v>
      </c>
      <c r="Q68" s="17">
        <v>440</v>
      </c>
      <c r="R68" s="17">
        <v>308</v>
      </c>
      <c r="S68" s="17">
        <v>439</v>
      </c>
      <c r="T68" s="17">
        <f>ROUND(U68/365,0)</f>
        <v>420</v>
      </c>
      <c r="U68" s="17">
        <f>V68+W68+X68+Y68</f>
        <v>153131</v>
      </c>
      <c r="V68" s="17">
        <v>114506</v>
      </c>
      <c r="W68" s="17">
        <v>20249</v>
      </c>
      <c r="X68" s="17">
        <v>12250</v>
      </c>
      <c r="Y68" s="17">
        <v>6126</v>
      </c>
      <c r="Z68" s="8" t="s">
        <v>79</v>
      </c>
      <c r="AA68" s="9" t="s">
        <v>118</v>
      </c>
      <c r="AB68" s="19">
        <v>1575</v>
      </c>
      <c r="AC68" s="20" t="s">
        <v>119</v>
      </c>
    </row>
    <row r="69" spans="1:29" ht="30" customHeight="1">
      <c r="A69" s="15">
        <f>IF(A68="",A67+1,A68+1)</f>
        <v>48</v>
      </c>
      <c r="B69" s="16" t="s">
        <v>205</v>
      </c>
      <c r="C69" s="16" t="s">
        <v>210</v>
      </c>
      <c r="D69" s="8" t="s">
        <v>56</v>
      </c>
      <c r="E69" s="8" t="s">
        <v>122</v>
      </c>
      <c r="F69" s="8"/>
      <c r="G69" s="17">
        <v>450</v>
      </c>
      <c r="H69" s="17">
        <v>333</v>
      </c>
      <c r="I69" s="17">
        <v>310</v>
      </c>
      <c r="J69" s="18" t="s">
        <v>68</v>
      </c>
      <c r="K69" s="18" t="s">
        <v>78</v>
      </c>
      <c r="L69" s="18" t="s">
        <v>61</v>
      </c>
      <c r="M69" s="17">
        <f>SUM(N69:P69)</f>
        <v>14883</v>
      </c>
      <c r="N69" s="17">
        <v>170</v>
      </c>
      <c r="O69" s="17">
        <v>9030</v>
      </c>
      <c r="P69" s="17">
        <v>5683</v>
      </c>
      <c r="Q69" s="17">
        <v>121</v>
      </c>
      <c r="R69" s="17">
        <v>88</v>
      </c>
      <c r="S69" s="17">
        <v>118</v>
      </c>
      <c r="T69" s="17">
        <f>ROUND(U69/365,0)</f>
        <v>87</v>
      </c>
      <c r="U69" s="17">
        <f>V69+W69+X69+Y69</f>
        <v>31723</v>
      </c>
      <c r="V69" s="17">
        <v>21581</v>
      </c>
      <c r="W69" s="17">
        <v>0</v>
      </c>
      <c r="X69" s="17">
        <v>6760</v>
      </c>
      <c r="Y69" s="17">
        <v>3382</v>
      </c>
      <c r="Z69" s="8" t="s">
        <v>79</v>
      </c>
      <c r="AA69" s="9" t="s">
        <v>118</v>
      </c>
      <c r="AB69" s="19">
        <v>1575</v>
      </c>
      <c r="AC69" s="20" t="s">
        <v>119</v>
      </c>
    </row>
    <row r="70" spans="1:29" ht="30" customHeight="1">
      <c r="A70" s="15">
        <f>IF(A69="",A68+1,A69+1)</f>
        <v>49</v>
      </c>
      <c r="B70" s="16" t="s">
        <v>205</v>
      </c>
      <c r="C70" s="16" t="s">
        <v>211</v>
      </c>
      <c r="D70" s="8" t="s">
        <v>56</v>
      </c>
      <c r="E70" s="8" t="s">
        <v>212</v>
      </c>
      <c r="F70" s="8"/>
      <c r="G70" s="17">
        <v>470</v>
      </c>
      <c r="H70" s="17">
        <v>394</v>
      </c>
      <c r="I70" s="17">
        <v>302</v>
      </c>
      <c r="J70" s="18" t="s">
        <v>123</v>
      </c>
      <c r="K70" s="18" t="s">
        <v>73</v>
      </c>
      <c r="L70" s="18" t="s">
        <v>61</v>
      </c>
      <c r="M70" s="17">
        <f>SUM(N70:P70)</f>
        <v>14946</v>
      </c>
      <c r="N70" s="40">
        <v>3489</v>
      </c>
      <c r="O70" s="40">
        <v>26</v>
      </c>
      <c r="P70" s="21">
        <v>11431</v>
      </c>
      <c r="Q70" s="17">
        <v>282</v>
      </c>
      <c r="R70" s="21">
        <v>451</v>
      </c>
      <c r="S70" s="21">
        <v>93</v>
      </c>
      <c r="T70" s="17">
        <f>ROUND(U70/365,0)</f>
        <v>54</v>
      </c>
      <c r="U70" s="17">
        <f>V70+W70+X70+Y70</f>
        <v>19885</v>
      </c>
      <c r="V70" s="21">
        <v>15718</v>
      </c>
      <c r="W70" s="21">
        <v>0</v>
      </c>
      <c r="X70" s="21">
        <v>2778</v>
      </c>
      <c r="Y70" s="21">
        <v>1389</v>
      </c>
      <c r="Z70" s="8" t="s">
        <v>79</v>
      </c>
      <c r="AA70" s="9" t="s">
        <v>118</v>
      </c>
      <c r="AB70" s="41">
        <v>1575</v>
      </c>
      <c r="AC70" s="20" t="s">
        <v>119</v>
      </c>
    </row>
    <row r="71" spans="1:29" ht="15" customHeight="1">
      <c r="A71" s="23"/>
      <c r="B71" s="24" t="s">
        <v>96</v>
      </c>
      <c r="C71" s="104"/>
      <c r="D71" s="104"/>
      <c r="E71" s="104"/>
      <c r="F71" s="105"/>
      <c r="G71" s="27">
        <f>SUM(G66:G70)</f>
        <v>4950</v>
      </c>
      <c r="H71" s="27">
        <f>SUM(H66:H70)</f>
        <v>3827</v>
      </c>
      <c r="I71" s="27">
        <f>SUM(I66:I70)</f>
        <v>3666</v>
      </c>
      <c r="J71" s="28"/>
      <c r="K71" s="29"/>
      <c r="L71" s="30"/>
      <c r="M71" s="27">
        <f aca="true" t="shared" si="20" ref="M71:Y71">SUM(M66:M70)</f>
        <v>75481</v>
      </c>
      <c r="N71" s="27">
        <f t="shared" si="20"/>
        <v>11736</v>
      </c>
      <c r="O71" s="27">
        <f t="shared" si="20"/>
        <v>12884</v>
      </c>
      <c r="P71" s="27">
        <f t="shared" si="20"/>
        <v>50861</v>
      </c>
      <c r="Q71" s="27">
        <f t="shared" si="20"/>
        <v>2297</v>
      </c>
      <c r="R71" s="27">
        <f t="shared" si="20"/>
        <v>1922</v>
      </c>
      <c r="S71" s="27">
        <f t="shared" si="20"/>
        <v>1957</v>
      </c>
      <c r="T71" s="27">
        <f t="shared" si="20"/>
        <v>1352</v>
      </c>
      <c r="U71" s="27">
        <f t="shared" si="20"/>
        <v>493484</v>
      </c>
      <c r="V71" s="27">
        <f t="shared" si="20"/>
        <v>273856</v>
      </c>
      <c r="W71" s="27">
        <f t="shared" si="20"/>
        <v>104386</v>
      </c>
      <c r="X71" s="27">
        <f t="shared" si="20"/>
        <v>76824</v>
      </c>
      <c r="Y71" s="27">
        <f t="shared" si="20"/>
        <v>38418</v>
      </c>
      <c r="Z71" s="31"/>
      <c r="AA71" s="32"/>
      <c r="AB71" s="25"/>
      <c r="AC71" s="33"/>
    </row>
    <row r="72" spans="1:29" ht="30" customHeight="1">
      <c r="A72" s="15">
        <f>IF(A71="",A70+1,A71+1)</f>
        <v>50</v>
      </c>
      <c r="B72" s="16" t="s">
        <v>213</v>
      </c>
      <c r="C72" s="16" t="s">
        <v>214</v>
      </c>
      <c r="D72" s="8" t="s">
        <v>56</v>
      </c>
      <c r="E72" s="8" t="s">
        <v>162</v>
      </c>
      <c r="F72" s="8" t="s">
        <v>13</v>
      </c>
      <c r="G72" s="17">
        <v>4170</v>
      </c>
      <c r="H72" s="17">
        <v>3923</v>
      </c>
      <c r="I72" s="17">
        <v>3879</v>
      </c>
      <c r="J72" s="18" t="s">
        <v>189</v>
      </c>
      <c r="K72" s="18" t="s">
        <v>92</v>
      </c>
      <c r="L72" s="18" t="s">
        <v>61</v>
      </c>
      <c r="M72" s="17">
        <f>SUM(N72:P72)</f>
        <v>54198</v>
      </c>
      <c r="N72" s="17">
        <v>1155</v>
      </c>
      <c r="O72" s="17">
        <v>510</v>
      </c>
      <c r="P72" s="17">
        <v>52533</v>
      </c>
      <c r="Q72" s="17">
        <v>2330</v>
      </c>
      <c r="R72" s="17">
        <v>1643</v>
      </c>
      <c r="S72" s="17">
        <v>1511</v>
      </c>
      <c r="T72" s="17">
        <f>ROUND(U72/365,0)</f>
        <v>1234</v>
      </c>
      <c r="U72" s="17">
        <f>V72+W72+X72+Y72</f>
        <v>450402</v>
      </c>
      <c r="V72" s="17">
        <v>263885</v>
      </c>
      <c r="W72" s="17">
        <v>101520</v>
      </c>
      <c r="X72" s="17">
        <v>25500</v>
      </c>
      <c r="Y72" s="17">
        <v>59497</v>
      </c>
      <c r="Z72" s="8" t="s">
        <v>5</v>
      </c>
      <c r="AA72" s="9" t="s">
        <v>118</v>
      </c>
      <c r="AB72" s="19">
        <v>2100</v>
      </c>
      <c r="AC72" s="20" t="s">
        <v>64</v>
      </c>
    </row>
    <row r="73" spans="1:29" ht="30" customHeight="1">
      <c r="A73" s="15">
        <f>IF(A72="",A71+1,A72+1)</f>
        <v>51</v>
      </c>
      <c r="B73" s="16" t="s">
        <v>213</v>
      </c>
      <c r="C73" s="16" t="s">
        <v>215</v>
      </c>
      <c r="D73" s="8" t="s">
        <v>56</v>
      </c>
      <c r="E73" s="8" t="s">
        <v>71</v>
      </c>
      <c r="F73" s="8" t="s">
        <v>216</v>
      </c>
      <c r="G73" s="17">
        <v>485</v>
      </c>
      <c r="H73" s="17">
        <v>351</v>
      </c>
      <c r="I73" s="17">
        <v>344</v>
      </c>
      <c r="J73" s="18" t="s">
        <v>68</v>
      </c>
      <c r="K73" s="18" t="s">
        <v>78</v>
      </c>
      <c r="L73" s="18" t="s">
        <v>10</v>
      </c>
      <c r="M73" s="17">
        <f>SUM(N73:P73)</f>
        <v>7176</v>
      </c>
      <c r="N73" s="17">
        <v>54</v>
      </c>
      <c r="O73" s="17">
        <v>920</v>
      </c>
      <c r="P73" s="17">
        <v>6202</v>
      </c>
      <c r="Q73" s="17">
        <v>112</v>
      </c>
      <c r="R73" s="17">
        <v>82</v>
      </c>
      <c r="S73" s="17">
        <v>103</v>
      </c>
      <c r="T73" s="17">
        <f>ROUND(U73/365,0)</f>
        <v>81</v>
      </c>
      <c r="U73" s="17">
        <f>V73+W73+X73+Y73</f>
        <v>29566</v>
      </c>
      <c r="V73" s="17">
        <v>18542</v>
      </c>
      <c r="W73" s="17">
        <v>2898</v>
      </c>
      <c r="X73" s="17">
        <v>2436</v>
      </c>
      <c r="Y73" s="17">
        <v>5690</v>
      </c>
      <c r="Z73" s="8" t="s">
        <v>5</v>
      </c>
      <c r="AA73" s="9" t="s">
        <v>14</v>
      </c>
      <c r="AB73" s="19">
        <v>2100</v>
      </c>
      <c r="AC73" s="20" t="s">
        <v>7</v>
      </c>
    </row>
    <row r="74" spans="1:29" ht="30" customHeight="1">
      <c r="A74" s="15">
        <f>IF(A73="",A72+1,A73+1)</f>
        <v>52</v>
      </c>
      <c r="B74" s="16" t="s">
        <v>213</v>
      </c>
      <c r="C74" s="16" t="s">
        <v>217</v>
      </c>
      <c r="D74" s="8" t="s">
        <v>56</v>
      </c>
      <c r="E74" s="8" t="s">
        <v>218</v>
      </c>
      <c r="F74" s="8"/>
      <c r="G74" s="17">
        <v>370</v>
      </c>
      <c r="H74" s="17">
        <v>209</v>
      </c>
      <c r="I74" s="17">
        <v>201</v>
      </c>
      <c r="J74" s="18" t="s">
        <v>68</v>
      </c>
      <c r="K74" s="18" t="s">
        <v>78</v>
      </c>
      <c r="L74" s="18" t="s">
        <v>61</v>
      </c>
      <c r="M74" s="17">
        <f>SUM(N74:P74)</f>
        <v>7691</v>
      </c>
      <c r="N74" s="17">
        <v>500</v>
      </c>
      <c r="O74" s="17">
        <v>0</v>
      </c>
      <c r="P74" s="17">
        <v>7191</v>
      </c>
      <c r="Q74" s="17">
        <v>92</v>
      </c>
      <c r="R74" s="17">
        <v>72</v>
      </c>
      <c r="S74" s="17">
        <v>81</v>
      </c>
      <c r="T74" s="17">
        <f>ROUND(U74/365,0)</f>
        <v>48</v>
      </c>
      <c r="U74" s="17">
        <f>V74+W74+X74+Y74</f>
        <v>17341</v>
      </c>
      <c r="V74" s="17">
        <v>11765</v>
      </c>
      <c r="W74" s="17">
        <v>344</v>
      </c>
      <c r="X74" s="17">
        <v>1744</v>
      </c>
      <c r="Y74" s="17">
        <v>3488</v>
      </c>
      <c r="Z74" s="8" t="s">
        <v>5</v>
      </c>
      <c r="AA74" s="9" t="s">
        <v>118</v>
      </c>
      <c r="AB74" s="19">
        <v>2100</v>
      </c>
      <c r="AC74" s="20" t="s">
        <v>7</v>
      </c>
    </row>
    <row r="75" spans="1:29" ht="30" customHeight="1">
      <c r="A75" s="15">
        <f>IF(A74="",A73+1,A74+1)</f>
        <v>53</v>
      </c>
      <c r="B75" s="16" t="s">
        <v>213</v>
      </c>
      <c r="C75" s="16" t="s">
        <v>219</v>
      </c>
      <c r="D75" s="8" t="s">
        <v>56</v>
      </c>
      <c r="E75" s="8" t="s">
        <v>133</v>
      </c>
      <c r="F75" s="8"/>
      <c r="G75" s="17">
        <v>475</v>
      </c>
      <c r="H75" s="17">
        <v>404</v>
      </c>
      <c r="I75" s="17">
        <v>404</v>
      </c>
      <c r="J75" s="18" t="s">
        <v>77</v>
      </c>
      <c r="K75" s="18" t="s">
        <v>78</v>
      </c>
      <c r="L75" s="18" t="s">
        <v>220</v>
      </c>
      <c r="M75" s="17">
        <f>SUM(N75:P75)</f>
        <v>10303</v>
      </c>
      <c r="N75" s="17">
        <v>170</v>
      </c>
      <c r="O75" s="17">
        <v>0</v>
      </c>
      <c r="P75" s="17">
        <v>10133</v>
      </c>
      <c r="Q75" s="17">
        <v>154</v>
      </c>
      <c r="R75" s="17">
        <v>118</v>
      </c>
      <c r="S75" s="17">
        <v>142</v>
      </c>
      <c r="T75" s="17">
        <f>ROUND(U75/365,0)</f>
        <v>79</v>
      </c>
      <c r="U75" s="17">
        <f>V75+W75+X75+Y75</f>
        <v>28846</v>
      </c>
      <c r="V75" s="17">
        <v>13501</v>
      </c>
      <c r="W75" s="17">
        <v>13006</v>
      </c>
      <c r="X75" s="17">
        <v>467</v>
      </c>
      <c r="Y75" s="17">
        <v>1872</v>
      </c>
      <c r="Z75" s="8" t="s">
        <v>5</v>
      </c>
      <c r="AA75" s="9" t="s">
        <v>14</v>
      </c>
      <c r="AB75" s="19">
        <v>2100</v>
      </c>
      <c r="AC75" s="20" t="s">
        <v>7</v>
      </c>
    </row>
    <row r="76" spans="1:29" ht="15" customHeight="1">
      <c r="A76" s="23"/>
      <c r="B76" s="24" t="s">
        <v>96</v>
      </c>
      <c r="C76" s="34"/>
      <c r="D76" s="24"/>
      <c r="E76" s="24"/>
      <c r="F76" s="26"/>
      <c r="G76" s="27">
        <f>SUM(G72:G75)</f>
        <v>5500</v>
      </c>
      <c r="H76" s="27">
        <f>SUM(H72:H75)</f>
        <v>4887</v>
      </c>
      <c r="I76" s="27">
        <f>SUM(I72:I75)</f>
        <v>4828</v>
      </c>
      <c r="J76" s="28"/>
      <c r="K76" s="29"/>
      <c r="L76" s="30"/>
      <c r="M76" s="27">
        <f aca="true" t="shared" si="21" ref="M76:Y76">SUM(M72:M75)</f>
        <v>79368</v>
      </c>
      <c r="N76" s="27">
        <f t="shared" si="21"/>
        <v>1879</v>
      </c>
      <c r="O76" s="27">
        <f t="shared" si="21"/>
        <v>1430</v>
      </c>
      <c r="P76" s="27">
        <f t="shared" si="21"/>
        <v>76059</v>
      </c>
      <c r="Q76" s="27">
        <f t="shared" si="21"/>
        <v>2688</v>
      </c>
      <c r="R76" s="27">
        <f t="shared" si="21"/>
        <v>1915</v>
      </c>
      <c r="S76" s="27">
        <f t="shared" si="21"/>
        <v>1837</v>
      </c>
      <c r="T76" s="27">
        <f t="shared" si="21"/>
        <v>1442</v>
      </c>
      <c r="U76" s="27">
        <f t="shared" si="21"/>
        <v>526155</v>
      </c>
      <c r="V76" s="27">
        <f t="shared" si="21"/>
        <v>307693</v>
      </c>
      <c r="W76" s="27">
        <f t="shared" si="21"/>
        <v>117768</v>
      </c>
      <c r="X76" s="27">
        <f t="shared" si="21"/>
        <v>30147</v>
      </c>
      <c r="Y76" s="27">
        <f t="shared" si="21"/>
        <v>70547</v>
      </c>
      <c r="Z76" s="31"/>
      <c r="AA76" s="32"/>
      <c r="AB76" s="25"/>
      <c r="AC76" s="33"/>
    </row>
    <row r="77" spans="1:29" ht="30" customHeight="1">
      <c r="A77" s="15">
        <f>IF(A76="",A75+1,A76+1)</f>
        <v>54</v>
      </c>
      <c r="B77" s="16" t="s">
        <v>221</v>
      </c>
      <c r="C77" s="16" t="s">
        <v>222</v>
      </c>
      <c r="D77" s="8" t="s">
        <v>56</v>
      </c>
      <c r="E77" s="8" t="s">
        <v>148</v>
      </c>
      <c r="F77" s="8" t="s">
        <v>223</v>
      </c>
      <c r="G77" s="17">
        <v>2470</v>
      </c>
      <c r="H77" s="17">
        <v>2358</v>
      </c>
      <c r="I77" s="17">
        <v>2231</v>
      </c>
      <c r="J77" s="18" t="s">
        <v>224</v>
      </c>
      <c r="K77" s="42" t="s">
        <v>92</v>
      </c>
      <c r="L77" s="18" t="s">
        <v>134</v>
      </c>
      <c r="M77" s="17">
        <f>SUM(N77:P77)</f>
        <v>55473</v>
      </c>
      <c r="N77" s="17">
        <v>9727</v>
      </c>
      <c r="O77" s="17">
        <v>1801</v>
      </c>
      <c r="P77" s="17">
        <v>43945</v>
      </c>
      <c r="Q77" s="17">
        <v>1090</v>
      </c>
      <c r="R77" s="17">
        <v>750</v>
      </c>
      <c r="S77" s="17">
        <v>902</v>
      </c>
      <c r="T77" s="17">
        <f>ROUND(U77/365,0)</f>
        <v>663</v>
      </c>
      <c r="U77" s="17">
        <f>V77+W77+X77+Y77</f>
        <v>241827</v>
      </c>
      <c r="V77" s="17">
        <v>148136</v>
      </c>
      <c r="W77" s="17">
        <v>30784</v>
      </c>
      <c r="X77" s="17">
        <v>15330</v>
      </c>
      <c r="Y77" s="17">
        <v>47577</v>
      </c>
      <c r="Z77" s="8" t="s">
        <v>79</v>
      </c>
      <c r="AA77" s="9" t="s">
        <v>118</v>
      </c>
      <c r="AB77" s="19">
        <v>2415</v>
      </c>
      <c r="AC77" s="20" t="s">
        <v>64</v>
      </c>
    </row>
    <row r="78" spans="1:29" ht="30" customHeight="1">
      <c r="A78" s="15">
        <f>IF(A77="",A76+1,A77+1)</f>
        <v>55</v>
      </c>
      <c r="B78" s="16" t="s">
        <v>221</v>
      </c>
      <c r="C78" s="16" t="s">
        <v>221</v>
      </c>
      <c r="D78" s="8" t="s">
        <v>56</v>
      </c>
      <c r="E78" s="8" t="s">
        <v>191</v>
      </c>
      <c r="F78" s="8" t="s">
        <v>126</v>
      </c>
      <c r="G78" s="17">
        <v>3600</v>
      </c>
      <c r="H78" s="17">
        <v>3142</v>
      </c>
      <c r="I78" s="17">
        <v>3142</v>
      </c>
      <c r="J78" s="18" t="s">
        <v>189</v>
      </c>
      <c r="K78" s="18" t="s">
        <v>73</v>
      </c>
      <c r="L78" s="18" t="s">
        <v>134</v>
      </c>
      <c r="M78" s="17">
        <f>SUM(N78:P78)</f>
        <v>42042</v>
      </c>
      <c r="N78" s="17">
        <v>335</v>
      </c>
      <c r="O78" s="17">
        <v>4687</v>
      </c>
      <c r="P78" s="17">
        <v>37020</v>
      </c>
      <c r="Q78" s="17">
        <v>1560</v>
      </c>
      <c r="R78" s="17">
        <v>1200</v>
      </c>
      <c r="S78" s="17">
        <v>1263</v>
      </c>
      <c r="T78" s="17">
        <f>ROUND(U78/365,0)</f>
        <v>1029</v>
      </c>
      <c r="U78" s="17">
        <f>V78+W78+X78+Y78</f>
        <v>375590</v>
      </c>
      <c r="V78" s="17">
        <v>192362</v>
      </c>
      <c r="W78" s="17">
        <v>89322</v>
      </c>
      <c r="X78" s="17">
        <v>43800</v>
      </c>
      <c r="Y78" s="17">
        <v>50106</v>
      </c>
      <c r="Z78" s="8" t="s">
        <v>79</v>
      </c>
      <c r="AA78" s="9" t="s">
        <v>118</v>
      </c>
      <c r="AB78" s="19">
        <v>2415</v>
      </c>
      <c r="AC78" s="20" t="s">
        <v>64</v>
      </c>
    </row>
    <row r="79" spans="1:29" ht="15" customHeight="1">
      <c r="A79" s="23"/>
      <c r="B79" s="24" t="s">
        <v>96</v>
      </c>
      <c r="C79" s="34"/>
      <c r="D79" s="24"/>
      <c r="E79" s="24"/>
      <c r="F79" s="26"/>
      <c r="G79" s="27">
        <f>SUM(G77:G78)</f>
        <v>6070</v>
      </c>
      <c r="H79" s="27">
        <f>SUM(H77:H78)</f>
        <v>5500</v>
      </c>
      <c r="I79" s="27">
        <f>SUM(I77:I78)</f>
        <v>5373</v>
      </c>
      <c r="J79" s="28"/>
      <c r="K79" s="29"/>
      <c r="L79" s="30"/>
      <c r="M79" s="27">
        <f aca="true" t="shared" si="22" ref="M79:Y79">SUM(M77:M78)</f>
        <v>97515</v>
      </c>
      <c r="N79" s="27">
        <f t="shared" si="22"/>
        <v>10062</v>
      </c>
      <c r="O79" s="27">
        <f t="shared" si="22"/>
        <v>6488</v>
      </c>
      <c r="P79" s="27">
        <f t="shared" si="22"/>
        <v>80965</v>
      </c>
      <c r="Q79" s="27">
        <f t="shared" si="22"/>
        <v>2650</v>
      </c>
      <c r="R79" s="27">
        <f t="shared" si="22"/>
        <v>1950</v>
      </c>
      <c r="S79" s="27">
        <f t="shared" si="22"/>
        <v>2165</v>
      </c>
      <c r="T79" s="27">
        <f t="shared" si="22"/>
        <v>1692</v>
      </c>
      <c r="U79" s="27">
        <f t="shared" si="22"/>
        <v>617417</v>
      </c>
      <c r="V79" s="27">
        <f t="shared" si="22"/>
        <v>340498</v>
      </c>
      <c r="W79" s="27">
        <f t="shared" si="22"/>
        <v>120106</v>
      </c>
      <c r="X79" s="27">
        <f t="shared" si="22"/>
        <v>59130</v>
      </c>
      <c r="Y79" s="27">
        <f t="shared" si="22"/>
        <v>97683</v>
      </c>
      <c r="Z79" s="31"/>
      <c r="AA79" s="32"/>
      <c r="AB79" s="25"/>
      <c r="AC79" s="33"/>
    </row>
    <row r="80" spans="1:29" ht="30" customHeight="1">
      <c r="A80" s="15">
        <f>IF(A79="",A78+1,A79+1)</f>
        <v>56</v>
      </c>
      <c r="B80" s="16" t="s">
        <v>225</v>
      </c>
      <c r="C80" s="16" t="s">
        <v>226</v>
      </c>
      <c r="D80" s="8" t="s">
        <v>56</v>
      </c>
      <c r="E80" s="8" t="s">
        <v>227</v>
      </c>
      <c r="F80" s="8" t="s">
        <v>228</v>
      </c>
      <c r="G80" s="17">
        <v>140</v>
      </c>
      <c r="H80" s="17">
        <v>65</v>
      </c>
      <c r="I80" s="17">
        <v>65</v>
      </c>
      <c r="J80" s="18" t="s">
        <v>123</v>
      </c>
      <c r="K80" s="18" t="s">
        <v>92</v>
      </c>
      <c r="L80" s="18" t="s">
        <v>220</v>
      </c>
      <c r="M80" s="17">
        <f>SUM(N80:P80)</f>
        <v>3501</v>
      </c>
      <c r="N80" s="17">
        <v>1344</v>
      </c>
      <c r="O80" s="17">
        <v>787</v>
      </c>
      <c r="P80" s="17">
        <v>1370</v>
      </c>
      <c r="Q80" s="17">
        <v>1200</v>
      </c>
      <c r="R80" s="17">
        <v>1020</v>
      </c>
      <c r="S80" s="17">
        <v>479</v>
      </c>
      <c r="T80" s="17">
        <f>ROUND(U80/365,0)</f>
        <v>249</v>
      </c>
      <c r="U80" s="17">
        <f>V80+W80+X80+Y80</f>
        <v>91046</v>
      </c>
      <c r="V80" s="17">
        <v>1523</v>
      </c>
      <c r="W80" s="17">
        <v>32878</v>
      </c>
      <c r="X80" s="17">
        <v>0</v>
      </c>
      <c r="Y80" s="17">
        <v>56645</v>
      </c>
      <c r="Z80" s="8" t="s">
        <v>79</v>
      </c>
      <c r="AA80" s="9" t="s">
        <v>63</v>
      </c>
      <c r="AB80" s="19">
        <v>1848</v>
      </c>
      <c r="AC80" s="20" t="s">
        <v>64</v>
      </c>
    </row>
    <row r="81" spans="1:29" ht="30" customHeight="1">
      <c r="A81" s="15">
        <f>IF(A80="",A79+1,A80+1)</f>
        <v>57</v>
      </c>
      <c r="B81" s="16" t="s">
        <v>225</v>
      </c>
      <c r="C81" s="16" t="s">
        <v>229</v>
      </c>
      <c r="D81" s="8" t="s">
        <v>56</v>
      </c>
      <c r="E81" s="8" t="s">
        <v>230</v>
      </c>
      <c r="F81" s="8" t="s">
        <v>231</v>
      </c>
      <c r="G81" s="17">
        <v>3000</v>
      </c>
      <c r="H81" s="17">
        <v>88</v>
      </c>
      <c r="I81" s="17">
        <v>88</v>
      </c>
      <c r="J81" s="18" t="s">
        <v>123</v>
      </c>
      <c r="K81" s="18" t="s">
        <v>69</v>
      </c>
      <c r="L81" s="18" t="s">
        <v>61</v>
      </c>
      <c r="M81" s="17">
        <f>SUM(N81:P81)</f>
        <v>5803</v>
      </c>
      <c r="N81" s="17">
        <v>1723</v>
      </c>
      <c r="O81" s="17">
        <v>1700</v>
      </c>
      <c r="P81" s="17">
        <v>2380</v>
      </c>
      <c r="Q81" s="17">
        <v>1000</v>
      </c>
      <c r="R81" s="17">
        <v>600</v>
      </c>
      <c r="S81" s="17">
        <v>460</v>
      </c>
      <c r="T81" s="17">
        <f>ROUND(U81/365,0)</f>
        <v>172</v>
      </c>
      <c r="U81" s="17">
        <f>V81+W81+X81+Y81</f>
        <v>62764</v>
      </c>
      <c r="V81" s="17">
        <v>13068</v>
      </c>
      <c r="W81" s="17">
        <v>30630</v>
      </c>
      <c r="X81" s="17">
        <v>337</v>
      </c>
      <c r="Y81" s="17">
        <v>18729</v>
      </c>
      <c r="Z81" s="8" t="s">
        <v>79</v>
      </c>
      <c r="AA81" s="9" t="s">
        <v>63</v>
      </c>
      <c r="AB81" s="19">
        <v>829</v>
      </c>
      <c r="AC81" s="20" t="s">
        <v>64</v>
      </c>
    </row>
    <row r="82" spans="1:29" ht="30" customHeight="1">
      <c r="A82" s="15">
        <f>IF(A81="",A80+1,A81+1)</f>
        <v>58</v>
      </c>
      <c r="B82" s="16" t="s">
        <v>225</v>
      </c>
      <c r="C82" s="16" t="s">
        <v>232</v>
      </c>
      <c r="D82" s="8" t="s">
        <v>56</v>
      </c>
      <c r="E82" s="8" t="s">
        <v>233</v>
      </c>
      <c r="F82" s="8"/>
      <c r="G82" s="17">
        <v>1530</v>
      </c>
      <c r="H82" s="17">
        <v>1141</v>
      </c>
      <c r="I82" s="17">
        <v>1141</v>
      </c>
      <c r="J82" s="18" t="s">
        <v>68</v>
      </c>
      <c r="K82" s="18" t="s">
        <v>92</v>
      </c>
      <c r="L82" s="18" t="s">
        <v>134</v>
      </c>
      <c r="M82" s="17">
        <f>SUM(N82:P82)</f>
        <v>34302</v>
      </c>
      <c r="N82" s="17">
        <v>1908</v>
      </c>
      <c r="O82" s="17">
        <v>0</v>
      </c>
      <c r="P82" s="17">
        <v>32394</v>
      </c>
      <c r="Q82" s="17">
        <v>772</v>
      </c>
      <c r="R82" s="17">
        <v>539</v>
      </c>
      <c r="S82" s="17">
        <v>498</v>
      </c>
      <c r="T82" s="17">
        <f>ROUND(U82/365,0)</f>
        <v>373</v>
      </c>
      <c r="U82" s="17">
        <f>V82+W82+X82+Y82</f>
        <v>136179</v>
      </c>
      <c r="V82" s="17">
        <v>81054</v>
      </c>
      <c r="W82" s="17">
        <v>2562</v>
      </c>
      <c r="X82" s="17">
        <v>0</v>
      </c>
      <c r="Y82" s="17">
        <v>52563</v>
      </c>
      <c r="Z82" s="8" t="s">
        <v>79</v>
      </c>
      <c r="AA82" s="9" t="s">
        <v>63</v>
      </c>
      <c r="AB82" s="19">
        <v>2100</v>
      </c>
      <c r="AC82" s="20" t="s">
        <v>64</v>
      </c>
    </row>
    <row r="83" spans="1:29" ht="15" customHeight="1">
      <c r="A83" s="23"/>
      <c r="B83" s="24" t="s">
        <v>96</v>
      </c>
      <c r="C83" s="102"/>
      <c r="D83" s="102"/>
      <c r="E83" s="102"/>
      <c r="F83" s="103"/>
      <c r="G83" s="43">
        <f>SUM(G80:G82)</f>
        <v>4670</v>
      </c>
      <c r="H83" s="43">
        <f>SUM(H80:H82)</f>
        <v>1294</v>
      </c>
      <c r="I83" s="43">
        <f>SUM(I80:I82)</f>
        <v>1294</v>
      </c>
      <c r="J83" s="44"/>
      <c r="K83" s="45"/>
      <c r="L83" s="46"/>
      <c r="M83" s="43">
        <f aca="true" t="shared" si="23" ref="M83:Y83">SUM(M80:M82)</f>
        <v>43606</v>
      </c>
      <c r="N83" s="43">
        <f t="shared" si="23"/>
        <v>4975</v>
      </c>
      <c r="O83" s="43">
        <f t="shared" si="23"/>
        <v>2487</v>
      </c>
      <c r="P83" s="43">
        <f t="shared" si="23"/>
        <v>36144</v>
      </c>
      <c r="Q83" s="43">
        <f t="shared" si="23"/>
        <v>2972</v>
      </c>
      <c r="R83" s="43">
        <f t="shared" si="23"/>
        <v>2159</v>
      </c>
      <c r="S83" s="43">
        <f t="shared" si="23"/>
        <v>1437</v>
      </c>
      <c r="T83" s="43">
        <f t="shared" si="23"/>
        <v>794</v>
      </c>
      <c r="U83" s="43">
        <f t="shared" si="23"/>
        <v>289989</v>
      </c>
      <c r="V83" s="43">
        <f t="shared" si="23"/>
        <v>95645</v>
      </c>
      <c r="W83" s="43">
        <f t="shared" si="23"/>
        <v>66070</v>
      </c>
      <c r="X83" s="43">
        <f t="shared" si="23"/>
        <v>337</v>
      </c>
      <c r="Y83" s="43">
        <f t="shared" si="23"/>
        <v>127937</v>
      </c>
      <c r="Z83" s="31"/>
      <c r="AA83" s="32"/>
      <c r="AB83" s="25"/>
      <c r="AC83" s="33"/>
    </row>
    <row r="84" spans="1:29" ht="30" customHeight="1">
      <c r="A84" s="15">
        <f>IF(A83="",A82+1,A83+1)</f>
        <v>59</v>
      </c>
      <c r="B84" s="16" t="s">
        <v>234</v>
      </c>
      <c r="C84" s="16" t="s">
        <v>235</v>
      </c>
      <c r="D84" s="8" t="s">
        <v>56</v>
      </c>
      <c r="E84" s="8" t="s">
        <v>191</v>
      </c>
      <c r="F84" s="8" t="s">
        <v>208</v>
      </c>
      <c r="G84" s="17">
        <v>550</v>
      </c>
      <c r="H84" s="17">
        <v>269</v>
      </c>
      <c r="I84" s="17">
        <v>250</v>
      </c>
      <c r="J84" s="18" t="s">
        <v>123</v>
      </c>
      <c r="K84" s="18" t="s">
        <v>73</v>
      </c>
      <c r="L84" s="18" t="s">
        <v>61</v>
      </c>
      <c r="M84" s="17">
        <f>SUM(N84:P84)</f>
        <v>5164</v>
      </c>
      <c r="N84" s="17">
        <v>1066</v>
      </c>
      <c r="O84" s="17">
        <v>0</v>
      </c>
      <c r="P84" s="17">
        <v>4098</v>
      </c>
      <c r="Q84" s="17">
        <v>90</v>
      </c>
      <c r="R84" s="17">
        <v>60</v>
      </c>
      <c r="S84" s="17">
        <v>96</v>
      </c>
      <c r="T84" s="17">
        <f>ROUND(U84/365,0)</f>
        <v>54</v>
      </c>
      <c r="U84" s="17">
        <f>V84+W84+X84+Y84</f>
        <v>19529</v>
      </c>
      <c r="V84" s="17">
        <v>13133</v>
      </c>
      <c r="W84" s="17">
        <v>1441</v>
      </c>
      <c r="X84" s="17">
        <v>383</v>
      </c>
      <c r="Y84" s="17">
        <v>4572</v>
      </c>
      <c r="Z84" s="8" t="s">
        <v>79</v>
      </c>
      <c r="AA84" s="9" t="s">
        <v>63</v>
      </c>
      <c r="AB84" s="19">
        <v>2415</v>
      </c>
      <c r="AC84" s="20" t="s">
        <v>119</v>
      </c>
    </row>
    <row r="85" spans="1:29" ht="15" customHeight="1">
      <c r="A85" s="23"/>
      <c r="B85" s="24" t="s">
        <v>96</v>
      </c>
      <c r="C85" s="34"/>
      <c r="D85" s="24"/>
      <c r="E85" s="24"/>
      <c r="F85" s="26"/>
      <c r="G85" s="27">
        <f>G84</f>
        <v>550</v>
      </c>
      <c r="H85" s="27">
        <f>H84</f>
        <v>269</v>
      </c>
      <c r="I85" s="27">
        <f>I84</f>
        <v>250</v>
      </c>
      <c r="J85" s="28"/>
      <c r="K85" s="29"/>
      <c r="L85" s="30"/>
      <c r="M85" s="27">
        <f aca="true" t="shared" si="24" ref="M85:Y85">M84</f>
        <v>5164</v>
      </c>
      <c r="N85" s="27">
        <f t="shared" si="24"/>
        <v>1066</v>
      </c>
      <c r="O85" s="27">
        <f t="shared" si="24"/>
        <v>0</v>
      </c>
      <c r="P85" s="27">
        <f t="shared" si="24"/>
        <v>4098</v>
      </c>
      <c r="Q85" s="27">
        <f t="shared" si="24"/>
        <v>90</v>
      </c>
      <c r="R85" s="27">
        <f t="shared" si="24"/>
        <v>60</v>
      </c>
      <c r="S85" s="27">
        <f t="shared" si="24"/>
        <v>96</v>
      </c>
      <c r="T85" s="27">
        <f t="shared" si="24"/>
        <v>54</v>
      </c>
      <c r="U85" s="27">
        <f t="shared" si="24"/>
        <v>19529</v>
      </c>
      <c r="V85" s="27">
        <f t="shared" si="24"/>
        <v>13133</v>
      </c>
      <c r="W85" s="27">
        <f t="shared" si="24"/>
        <v>1441</v>
      </c>
      <c r="X85" s="27">
        <f t="shared" si="24"/>
        <v>383</v>
      </c>
      <c r="Y85" s="27">
        <f t="shared" si="24"/>
        <v>4572</v>
      </c>
      <c r="Z85" s="31"/>
      <c r="AA85" s="32"/>
      <c r="AB85" s="25"/>
      <c r="AC85" s="33"/>
    </row>
    <row r="86" spans="1:29" ht="30" customHeight="1">
      <c r="A86" s="15">
        <f>IF(A84="",#REF!+1,A84+1)</f>
        <v>60</v>
      </c>
      <c r="B86" s="16" t="s">
        <v>236</v>
      </c>
      <c r="C86" s="16" t="s">
        <v>237</v>
      </c>
      <c r="D86" s="8" t="s">
        <v>56</v>
      </c>
      <c r="E86" s="8" t="s">
        <v>238</v>
      </c>
      <c r="F86" s="8"/>
      <c r="G86" s="17">
        <v>250</v>
      </c>
      <c r="H86" s="17">
        <v>53</v>
      </c>
      <c r="I86" s="17">
        <v>53</v>
      </c>
      <c r="J86" s="18" t="s">
        <v>68</v>
      </c>
      <c r="K86" s="18" t="s">
        <v>78</v>
      </c>
      <c r="L86" s="18" t="s">
        <v>61</v>
      </c>
      <c r="M86" s="17">
        <f aca="true" t="shared" si="25" ref="M86:M92">SUM(N86:P86)</f>
        <v>3606</v>
      </c>
      <c r="N86" s="17">
        <v>2265</v>
      </c>
      <c r="O86" s="17">
        <v>0</v>
      </c>
      <c r="P86" s="17">
        <v>1341</v>
      </c>
      <c r="Q86" s="17">
        <v>48</v>
      </c>
      <c r="R86" s="17">
        <v>33</v>
      </c>
      <c r="S86" s="22">
        <v>31</v>
      </c>
      <c r="T86" s="17">
        <f aca="true" t="shared" si="26" ref="T86:T92">ROUND(U86/365,0)</f>
        <v>17</v>
      </c>
      <c r="U86" s="17">
        <f aca="true" t="shared" si="27" ref="U86:U92">V86+W86+X86+Y86</f>
        <v>6175</v>
      </c>
      <c r="V86" s="17">
        <v>4988</v>
      </c>
      <c r="W86" s="17">
        <v>959</v>
      </c>
      <c r="X86" s="17">
        <v>0</v>
      </c>
      <c r="Y86" s="17">
        <v>228</v>
      </c>
      <c r="Z86" s="8" t="s">
        <v>5</v>
      </c>
      <c r="AA86" s="9" t="s">
        <v>63</v>
      </c>
      <c r="AB86" s="19">
        <v>1659</v>
      </c>
      <c r="AC86" s="20" t="s">
        <v>119</v>
      </c>
    </row>
    <row r="87" spans="1:29" ht="30" customHeight="1">
      <c r="A87" s="15">
        <f aca="true" t="shared" si="28" ref="A87:A92">IF(A86="",A85+1,A86+1)</f>
        <v>61</v>
      </c>
      <c r="B87" s="16" t="s">
        <v>236</v>
      </c>
      <c r="C87" s="16" t="s">
        <v>239</v>
      </c>
      <c r="D87" s="8" t="s">
        <v>56</v>
      </c>
      <c r="E87" s="8" t="s">
        <v>240</v>
      </c>
      <c r="F87" s="8"/>
      <c r="G87" s="17">
        <v>150</v>
      </c>
      <c r="H87" s="17">
        <v>98</v>
      </c>
      <c r="I87" s="17">
        <v>98</v>
      </c>
      <c r="J87" s="18" t="s">
        <v>68</v>
      </c>
      <c r="K87" s="18" t="s">
        <v>78</v>
      </c>
      <c r="L87" s="18" t="s">
        <v>61</v>
      </c>
      <c r="M87" s="17">
        <f t="shared" si="25"/>
        <v>1923</v>
      </c>
      <c r="N87" s="17">
        <v>735</v>
      </c>
      <c r="O87" s="17">
        <v>0</v>
      </c>
      <c r="P87" s="17">
        <v>1188</v>
      </c>
      <c r="Q87" s="17">
        <v>23</v>
      </c>
      <c r="R87" s="17">
        <v>21</v>
      </c>
      <c r="S87" s="17">
        <v>16</v>
      </c>
      <c r="T87" s="17">
        <f t="shared" si="26"/>
        <v>14</v>
      </c>
      <c r="U87" s="17">
        <f t="shared" si="27"/>
        <v>5057</v>
      </c>
      <c r="V87" s="17">
        <v>4743</v>
      </c>
      <c r="W87" s="17">
        <v>0</v>
      </c>
      <c r="X87" s="17">
        <v>0</v>
      </c>
      <c r="Y87" s="17">
        <v>314</v>
      </c>
      <c r="Z87" s="8" t="s">
        <v>5</v>
      </c>
      <c r="AA87" s="9" t="s">
        <v>63</v>
      </c>
      <c r="AB87" s="19">
        <v>3024</v>
      </c>
      <c r="AC87" s="20" t="s">
        <v>15</v>
      </c>
    </row>
    <row r="88" spans="1:29" ht="30" customHeight="1">
      <c r="A88" s="15">
        <f t="shared" si="28"/>
        <v>62</v>
      </c>
      <c r="B88" s="16" t="s">
        <v>236</v>
      </c>
      <c r="C88" s="16" t="s">
        <v>241</v>
      </c>
      <c r="D88" s="8" t="s">
        <v>56</v>
      </c>
      <c r="E88" s="8" t="s">
        <v>200</v>
      </c>
      <c r="F88" s="8"/>
      <c r="G88" s="17">
        <v>220</v>
      </c>
      <c r="H88" s="17">
        <v>129</v>
      </c>
      <c r="I88" s="17">
        <v>129</v>
      </c>
      <c r="J88" s="18" t="s">
        <v>68</v>
      </c>
      <c r="K88" s="18" t="s">
        <v>78</v>
      </c>
      <c r="L88" s="18" t="s">
        <v>61</v>
      </c>
      <c r="M88" s="17">
        <f t="shared" si="25"/>
        <v>5623</v>
      </c>
      <c r="N88" s="17">
        <v>2097</v>
      </c>
      <c r="O88" s="17">
        <v>0</v>
      </c>
      <c r="P88" s="17">
        <v>3526</v>
      </c>
      <c r="Q88" s="17">
        <v>55</v>
      </c>
      <c r="R88" s="17">
        <v>44</v>
      </c>
      <c r="S88" s="17">
        <v>54</v>
      </c>
      <c r="T88" s="17">
        <f t="shared" si="26"/>
        <v>55</v>
      </c>
      <c r="U88" s="17">
        <f t="shared" si="27"/>
        <v>20021</v>
      </c>
      <c r="V88" s="17">
        <v>15135</v>
      </c>
      <c r="W88" s="17">
        <v>3785</v>
      </c>
      <c r="X88" s="17">
        <v>0</v>
      </c>
      <c r="Y88" s="17">
        <v>1101</v>
      </c>
      <c r="Z88" s="8" t="s">
        <v>5</v>
      </c>
      <c r="AA88" s="9" t="s">
        <v>63</v>
      </c>
      <c r="AB88" s="19">
        <v>1344</v>
      </c>
      <c r="AC88" s="20" t="s">
        <v>15</v>
      </c>
    </row>
    <row r="89" spans="1:29" ht="30" customHeight="1">
      <c r="A89" s="15">
        <f t="shared" si="28"/>
        <v>63</v>
      </c>
      <c r="B89" s="16" t="s">
        <v>236</v>
      </c>
      <c r="C89" s="16" t="s">
        <v>242</v>
      </c>
      <c r="D89" s="8" t="s">
        <v>56</v>
      </c>
      <c r="E89" s="8" t="s">
        <v>151</v>
      </c>
      <c r="F89" s="8"/>
      <c r="G89" s="17">
        <v>500</v>
      </c>
      <c r="H89" s="17">
        <v>224</v>
      </c>
      <c r="I89" s="17">
        <v>224</v>
      </c>
      <c r="J89" s="18" t="s">
        <v>68</v>
      </c>
      <c r="K89" s="18" t="s">
        <v>78</v>
      </c>
      <c r="L89" s="18" t="s">
        <v>61</v>
      </c>
      <c r="M89" s="17">
        <f t="shared" si="25"/>
        <v>5933</v>
      </c>
      <c r="N89" s="17">
        <v>2104</v>
      </c>
      <c r="O89" s="17">
        <v>0</v>
      </c>
      <c r="P89" s="17">
        <v>3829</v>
      </c>
      <c r="Q89" s="17">
        <v>83</v>
      </c>
      <c r="R89" s="17">
        <v>55</v>
      </c>
      <c r="S89" s="17">
        <v>70</v>
      </c>
      <c r="T89" s="17">
        <f t="shared" si="26"/>
        <v>53</v>
      </c>
      <c r="U89" s="17">
        <f t="shared" si="27"/>
        <v>19505</v>
      </c>
      <c r="V89" s="17">
        <v>13985</v>
      </c>
      <c r="W89" s="17">
        <v>1621</v>
      </c>
      <c r="X89" s="17">
        <v>0</v>
      </c>
      <c r="Y89" s="17">
        <v>3899</v>
      </c>
      <c r="Z89" s="8" t="s">
        <v>5</v>
      </c>
      <c r="AA89" s="9" t="s">
        <v>63</v>
      </c>
      <c r="AB89" s="19">
        <v>1659</v>
      </c>
      <c r="AC89" s="20" t="s">
        <v>15</v>
      </c>
    </row>
    <row r="90" spans="1:29" ht="30" customHeight="1">
      <c r="A90" s="15">
        <f t="shared" si="28"/>
        <v>64</v>
      </c>
      <c r="B90" s="16" t="s">
        <v>236</v>
      </c>
      <c r="C90" s="16" t="s">
        <v>243</v>
      </c>
      <c r="D90" s="8" t="s">
        <v>56</v>
      </c>
      <c r="E90" s="8" t="s">
        <v>244</v>
      </c>
      <c r="F90" s="8"/>
      <c r="G90" s="17">
        <v>130</v>
      </c>
      <c r="H90" s="17">
        <v>81</v>
      </c>
      <c r="I90" s="17">
        <v>81</v>
      </c>
      <c r="J90" s="18" t="s">
        <v>68</v>
      </c>
      <c r="K90" s="18" t="s">
        <v>78</v>
      </c>
      <c r="L90" s="18" t="s">
        <v>61</v>
      </c>
      <c r="M90" s="17">
        <f t="shared" si="25"/>
        <v>2991</v>
      </c>
      <c r="N90" s="17">
        <v>1538</v>
      </c>
      <c r="O90" s="17">
        <v>0</v>
      </c>
      <c r="P90" s="17">
        <v>1453</v>
      </c>
      <c r="Q90" s="17">
        <v>77</v>
      </c>
      <c r="R90" s="17">
        <v>51</v>
      </c>
      <c r="S90" s="17">
        <v>34</v>
      </c>
      <c r="T90" s="17">
        <f t="shared" si="26"/>
        <v>31</v>
      </c>
      <c r="U90" s="17">
        <f t="shared" si="27"/>
        <v>11144</v>
      </c>
      <c r="V90" s="17">
        <v>10542</v>
      </c>
      <c r="W90" s="17">
        <v>0</v>
      </c>
      <c r="X90" s="17">
        <v>0</v>
      </c>
      <c r="Y90" s="17">
        <v>602</v>
      </c>
      <c r="Z90" s="8" t="s">
        <v>5</v>
      </c>
      <c r="AA90" s="9" t="s">
        <v>63</v>
      </c>
      <c r="AB90" s="19">
        <v>3234</v>
      </c>
      <c r="AC90" s="20" t="s">
        <v>15</v>
      </c>
    </row>
    <row r="91" spans="1:29" ht="30" customHeight="1">
      <c r="A91" s="15">
        <f t="shared" si="28"/>
        <v>65</v>
      </c>
      <c r="B91" s="16" t="s">
        <v>236</v>
      </c>
      <c r="C91" s="16" t="s">
        <v>245</v>
      </c>
      <c r="D91" s="8" t="s">
        <v>56</v>
      </c>
      <c r="E91" s="8" t="s">
        <v>208</v>
      </c>
      <c r="F91" s="8"/>
      <c r="G91" s="17">
        <v>284</v>
      </c>
      <c r="H91" s="17">
        <v>236</v>
      </c>
      <c r="I91" s="17">
        <v>236</v>
      </c>
      <c r="J91" s="18" t="s">
        <v>2</v>
      </c>
      <c r="K91" s="18" t="s">
        <v>3</v>
      </c>
      <c r="L91" s="18" t="s">
        <v>4</v>
      </c>
      <c r="M91" s="17">
        <f t="shared" si="25"/>
        <v>7315</v>
      </c>
      <c r="N91" s="17">
        <v>1736</v>
      </c>
      <c r="O91" s="17">
        <v>0</v>
      </c>
      <c r="P91" s="17">
        <v>5579</v>
      </c>
      <c r="Q91" s="17">
        <v>80</v>
      </c>
      <c r="R91" s="17">
        <v>63</v>
      </c>
      <c r="S91" s="17">
        <v>74</v>
      </c>
      <c r="T91" s="17">
        <f t="shared" si="26"/>
        <v>37</v>
      </c>
      <c r="U91" s="17">
        <f t="shared" si="27"/>
        <v>13605</v>
      </c>
      <c r="V91" s="17">
        <v>11124</v>
      </c>
      <c r="W91" s="17">
        <v>0</v>
      </c>
      <c r="X91" s="17">
        <v>0</v>
      </c>
      <c r="Y91" s="17">
        <v>2481</v>
      </c>
      <c r="Z91" s="8" t="s">
        <v>5</v>
      </c>
      <c r="AA91" s="9" t="s">
        <v>63</v>
      </c>
      <c r="AB91" s="19">
        <v>1659</v>
      </c>
      <c r="AC91" s="20" t="s">
        <v>15</v>
      </c>
    </row>
    <row r="92" spans="1:29" ht="30" customHeight="1">
      <c r="A92" s="15">
        <f t="shared" si="28"/>
        <v>66</v>
      </c>
      <c r="B92" s="16" t="s">
        <v>236</v>
      </c>
      <c r="C92" s="16" t="s">
        <v>246</v>
      </c>
      <c r="D92" s="8" t="s">
        <v>16</v>
      </c>
      <c r="E92" s="8" t="s">
        <v>247</v>
      </c>
      <c r="F92" s="8"/>
      <c r="G92" s="17">
        <v>186</v>
      </c>
      <c r="H92" s="17">
        <v>125</v>
      </c>
      <c r="I92" s="17">
        <v>125</v>
      </c>
      <c r="J92" s="18" t="s">
        <v>2</v>
      </c>
      <c r="K92" s="18" t="s">
        <v>3</v>
      </c>
      <c r="L92" s="18" t="s">
        <v>4</v>
      </c>
      <c r="M92" s="17">
        <f t="shared" si="25"/>
        <v>5559</v>
      </c>
      <c r="N92" s="17">
        <v>4378</v>
      </c>
      <c r="O92" s="17">
        <v>0</v>
      </c>
      <c r="P92" s="17">
        <v>1181</v>
      </c>
      <c r="Q92" s="17">
        <v>49</v>
      </c>
      <c r="R92" s="17">
        <v>36</v>
      </c>
      <c r="S92" s="17">
        <v>38</v>
      </c>
      <c r="T92" s="17">
        <f t="shared" si="26"/>
        <v>35</v>
      </c>
      <c r="U92" s="17">
        <f t="shared" si="27"/>
        <v>12840</v>
      </c>
      <c r="V92" s="17">
        <v>7066</v>
      </c>
      <c r="W92" s="17">
        <v>5543</v>
      </c>
      <c r="X92" s="17">
        <v>0</v>
      </c>
      <c r="Y92" s="17">
        <v>231</v>
      </c>
      <c r="Z92" s="8" t="s">
        <v>5</v>
      </c>
      <c r="AA92" s="9" t="s">
        <v>63</v>
      </c>
      <c r="AB92" s="19">
        <v>1869</v>
      </c>
      <c r="AC92" s="20" t="s">
        <v>15</v>
      </c>
    </row>
    <row r="93" spans="1:29" ht="15" customHeight="1">
      <c r="A93" s="23"/>
      <c r="B93" s="24" t="s">
        <v>96</v>
      </c>
      <c r="C93" s="34"/>
      <c r="D93" s="24"/>
      <c r="E93" s="24"/>
      <c r="F93" s="26"/>
      <c r="G93" s="27">
        <f>SUM(G86:G92)</f>
        <v>1720</v>
      </c>
      <c r="H93" s="27">
        <f>SUM(H86:H92)</f>
        <v>946</v>
      </c>
      <c r="I93" s="27">
        <f>SUM(I86:I92)</f>
        <v>946</v>
      </c>
      <c r="J93" s="28"/>
      <c r="K93" s="29"/>
      <c r="L93" s="30"/>
      <c r="M93" s="27">
        <f aca="true" t="shared" si="29" ref="M93:Y93">SUM(M86:M92)</f>
        <v>32950</v>
      </c>
      <c r="N93" s="27">
        <f t="shared" si="29"/>
        <v>14853</v>
      </c>
      <c r="O93" s="27">
        <f t="shared" si="29"/>
        <v>0</v>
      </c>
      <c r="P93" s="27">
        <f t="shared" si="29"/>
        <v>18097</v>
      </c>
      <c r="Q93" s="27">
        <f t="shared" si="29"/>
        <v>415</v>
      </c>
      <c r="R93" s="27">
        <f t="shared" si="29"/>
        <v>303</v>
      </c>
      <c r="S93" s="27">
        <f t="shared" si="29"/>
        <v>317</v>
      </c>
      <c r="T93" s="27">
        <f t="shared" si="29"/>
        <v>242</v>
      </c>
      <c r="U93" s="27">
        <f t="shared" si="29"/>
        <v>88347</v>
      </c>
      <c r="V93" s="27">
        <f t="shared" si="29"/>
        <v>67583</v>
      </c>
      <c r="W93" s="27">
        <f t="shared" si="29"/>
        <v>11908</v>
      </c>
      <c r="X93" s="27">
        <f t="shared" si="29"/>
        <v>0</v>
      </c>
      <c r="Y93" s="27">
        <f t="shared" si="29"/>
        <v>8856</v>
      </c>
      <c r="Z93" s="31"/>
      <c r="AA93" s="32"/>
      <c r="AB93" s="25"/>
      <c r="AC93" s="33"/>
    </row>
    <row r="94" spans="1:29" ht="30" customHeight="1">
      <c r="A94" s="15">
        <f>IF(A93="",A92+1,A93+1)</f>
        <v>67</v>
      </c>
      <c r="B94" s="16" t="s">
        <v>248</v>
      </c>
      <c r="C94" s="16" t="s">
        <v>249</v>
      </c>
      <c r="D94" s="8" t="s">
        <v>56</v>
      </c>
      <c r="E94" s="8" t="s">
        <v>250</v>
      </c>
      <c r="F94" s="8" t="s">
        <v>251</v>
      </c>
      <c r="G94" s="17">
        <v>245</v>
      </c>
      <c r="H94" s="17">
        <v>88</v>
      </c>
      <c r="I94" s="17">
        <v>80</v>
      </c>
      <c r="J94" s="18" t="s">
        <v>68</v>
      </c>
      <c r="K94" s="18" t="s">
        <v>78</v>
      </c>
      <c r="L94" s="18" t="s">
        <v>61</v>
      </c>
      <c r="M94" s="17">
        <f>SUM(N94:P94)</f>
        <v>6895</v>
      </c>
      <c r="N94" s="17">
        <v>3777</v>
      </c>
      <c r="O94" s="17">
        <v>0</v>
      </c>
      <c r="P94" s="17">
        <v>3118</v>
      </c>
      <c r="Q94" s="17">
        <v>93</v>
      </c>
      <c r="R94" s="17">
        <v>72</v>
      </c>
      <c r="S94" s="17">
        <v>28</v>
      </c>
      <c r="T94" s="17">
        <f>ROUND(U94/365,0)</f>
        <v>15</v>
      </c>
      <c r="U94" s="17">
        <f>V94+W94+X94+Y94</f>
        <v>5622</v>
      </c>
      <c r="V94" s="17">
        <v>4462</v>
      </c>
      <c r="W94" s="17">
        <v>39</v>
      </c>
      <c r="X94" s="17">
        <v>180</v>
      </c>
      <c r="Y94" s="17">
        <v>941</v>
      </c>
      <c r="Z94" s="8" t="s">
        <v>79</v>
      </c>
      <c r="AA94" s="9" t="s">
        <v>63</v>
      </c>
      <c r="AB94" s="19">
        <v>2415</v>
      </c>
      <c r="AC94" s="20" t="s">
        <v>64</v>
      </c>
    </row>
    <row r="95" spans="1:29" ht="15" customHeight="1">
      <c r="A95" s="23"/>
      <c r="B95" s="24" t="s">
        <v>96</v>
      </c>
      <c r="C95" s="34"/>
      <c r="D95" s="24"/>
      <c r="E95" s="24"/>
      <c r="F95" s="26"/>
      <c r="G95" s="27">
        <f>G94</f>
        <v>245</v>
      </c>
      <c r="H95" s="27">
        <f>H94</f>
        <v>88</v>
      </c>
      <c r="I95" s="27">
        <f>I94</f>
        <v>80</v>
      </c>
      <c r="J95" s="28"/>
      <c r="K95" s="29"/>
      <c r="L95" s="30"/>
      <c r="M95" s="27">
        <f aca="true" t="shared" si="30" ref="M95:Y95">M94</f>
        <v>6895</v>
      </c>
      <c r="N95" s="27">
        <f t="shared" si="30"/>
        <v>3777</v>
      </c>
      <c r="O95" s="27">
        <f t="shared" si="30"/>
        <v>0</v>
      </c>
      <c r="P95" s="27">
        <f t="shared" si="30"/>
        <v>3118</v>
      </c>
      <c r="Q95" s="27">
        <f t="shared" si="30"/>
        <v>93</v>
      </c>
      <c r="R95" s="27">
        <f t="shared" si="30"/>
        <v>72</v>
      </c>
      <c r="S95" s="27">
        <f t="shared" si="30"/>
        <v>28</v>
      </c>
      <c r="T95" s="27">
        <f t="shared" si="30"/>
        <v>15</v>
      </c>
      <c r="U95" s="27">
        <f t="shared" si="30"/>
        <v>5622</v>
      </c>
      <c r="V95" s="27">
        <f t="shared" si="30"/>
        <v>4462</v>
      </c>
      <c r="W95" s="27">
        <f t="shared" si="30"/>
        <v>39</v>
      </c>
      <c r="X95" s="27">
        <f t="shared" si="30"/>
        <v>180</v>
      </c>
      <c r="Y95" s="27">
        <f t="shared" si="30"/>
        <v>941</v>
      </c>
      <c r="Z95" s="31"/>
      <c r="AA95" s="32"/>
      <c r="AB95" s="25"/>
      <c r="AC95" s="33"/>
    </row>
    <row r="96" spans="1:29" ht="30" customHeight="1">
      <c r="A96" s="15">
        <f>IF(A95="",A94+1,A95+1)</f>
        <v>68</v>
      </c>
      <c r="B96" s="16" t="s">
        <v>252</v>
      </c>
      <c r="C96" s="16" t="s">
        <v>253</v>
      </c>
      <c r="D96" s="8" t="s">
        <v>56</v>
      </c>
      <c r="E96" s="8" t="s">
        <v>121</v>
      </c>
      <c r="F96" s="8" t="s">
        <v>254</v>
      </c>
      <c r="G96" s="17">
        <v>520</v>
      </c>
      <c r="H96" s="17">
        <v>278</v>
      </c>
      <c r="I96" s="17">
        <v>220</v>
      </c>
      <c r="J96" s="18" t="s">
        <v>189</v>
      </c>
      <c r="K96" s="18" t="s">
        <v>78</v>
      </c>
      <c r="L96" s="18" t="s">
        <v>61</v>
      </c>
      <c r="M96" s="17">
        <f>SUM(N96:P96)</f>
        <v>18426</v>
      </c>
      <c r="N96" s="17">
        <v>429</v>
      </c>
      <c r="O96" s="17">
        <v>1046</v>
      </c>
      <c r="P96" s="17">
        <v>16951</v>
      </c>
      <c r="Q96" s="17">
        <v>330</v>
      </c>
      <c r="R96" s="17">
        <v>214</v>
      </c>
      <c r="S96" s="17">
        <v>312</v>
      </c>
      <c r="T96" s="17">
        <f>ROUND(U96/365,0)</f>
        <v>110</v>
      </c>
      <c r="U96" s="17">
        <f>V96+W96+X96+Y96</f>
        <v>40218</v>
      </c>
      <c r="V96" s="17">
        <v>18522</v>
      </c>
      <c r="W96" s="17">
        <v>21105</v>
      </c>
      <c r="X96" s="17">
        <v>2</v>
      </c>
      <c r="Y96" s="17">
        <v>589</v>
      </c>
      <c r="Z96" s="8" t="s">
        <v>79</v>
      </c>
      <c r="AA96" s="9" t="s">
        <v>63</v>
      </c>
      <c r="AB96" s="19">
        <v>2100</v>
      </c>
      <c r="AC96" s="20" t="s">
        <v>119</v>
      </c>
    </row>
    <row r="97" spans="1:29" ht="30" customHeight="1">
      <c r="A97" s="15">
        <f>IF(A96="",A95+1,A96+1)</f>
        <v>69</v>
      </c>
      <c r="B97" s="16" t="s">
        <v>252</v>
      </c>
      <c r="C97" s="16" t="s">
        <v>255</v>
      </c>
      <c r="D97" s="8" t="s">
        <v>56</v>
      </c>
      <c r="E97" s="8" t="s">
        <v>182</v>
      </c>
      <c r="F97" s="8"/>
      <c r="G97" s="17">
        <v>230</v>
      </c>
      <c r="H97" s="17">
        <v>20</v>
      </c>
      <c r="I97" s="17">
        <v>16</v>
      </c>
      <c r="J97" s="18" t="s">
        <v>68</v>
      </c>
      <c r="K97" s="18" t="s">
        <v>78</v>
      </c>
      <c r="L97" s="18" t="s">
        <v>61</v>
      </c>
      <c r="M97" s="17">
        <f>SUM(N97:P97)</f>
        <v>4500</v>
      </c>
      <c r="N97" s="17">
        <v>0</v>
      </c>
      <c r="O97" s="17">
        <v>0</v>
      </c>
      <c r="P97" s="17">
        <v>4500</v>
      </c>
      <c r="Q97" s="17">
        <v>36</v>
      </c>
      <c r="R97" s="17">
        <v>24</v>
      </c>
      <c r="S97" s="17">
        <v>3</v>
      </c>
      <c r="T97" s="17">
        <f>ROUND(U97/365,0)</f>
        <v>1</v>
      </c>
      <c r="U97" s="17">
        <f>V97+W97+X97+Y97</f>
        <v>443</v>
      </c>
      <c r="V97" s="17">
        <v>431</v>
      </c>
      <c r="W97" s="17">
        <v>12</v>
      </c>
      <c r="X97" s="17">
        <v>0</v>
      </c>
      <c r="Y97" s="17">
        <v>0</v>
      </c>
      <c r="Z97" s="8" t="s">
        <v>79</v>
      </c>
      <c r="AA97" s="9" t="s">
        <v>63</v>
      </c>
      <c r="AB97" s="19">
        <v>2100</v>
      </c>
      <c r="AC97" s="20" t="s">
        <v>119</v>
      </c>
    </row>
    <row r="98" spans="1:29" ht="15" customHeight="1">
      <c r="A98" s="23"/>
      <c r="B98" s="24" t="s">
        <v>96</v>
      </c>
      <c r="C98" s="34"/>
      <c r="D98" s="24"/>
      <c r="E98" s="24"/>
      <c r="F98" s="26"/>
      <c r="G98" s="27">
        <f>SUM(G96:G97)</f>
        <v>750</v>
      </c>
      <c r="H98" s="27">
        <f>SUM(H96:H97)</f>
        <v>298</v>
      </c>
      <c r="I98" s="27">
        <f>SUM(I96:I97)</f>
        <v>236</v>
      </c>
      <c r="J98" s="28"/>
      <c r="K98" s="29"/>
      <c r="L98" s="30"/>
      <c r="M98" s="27">
        <f aca="true" t="shared" si="31" ref="M98:Y98">SUM(M96:M97)</f>
        <v>22926</v>
      </c>
      <c r="N98" s="27">
        <f t="shared" si="31"/>
        <v>429</v>
      </c>
      <c r="O98" s="27">
        <f t="shared" si="31"/>
        <v>1046</v>
      </c>
      <c r="P98" s="27">
        <f t="shared" si="31"/>
        <v>21451</v>
      </c>
      <c r="Q98" s="27">
        <f t="shared" si="31"/>
        <v>366</v>
      </c>
      <c r="R98" s="27">
        <f t="shared" si="31"/>
        <v>238</v>
      </c>
      <c r="S98" s="27">
        <f t="shared" si="31"/>
        <v>315</v>
      </c>
      <c r="T98" s="27">
        <f t="shared" si="31"/>
        <v>111</v>
      </c>
      <c r="U98" s="27">
        <f t="shared" si="31"/>
        <v>40661</v>
      </c>
      <c r="V98" s="27">
        <f t="shared" si="31"/>
        <v>18953</v>
      </c>
      <c r="W98" s="27">
        <f t="shared" si="31"/>
        <v>21117</v>
      </c>
      <c r="X98" s="27">
        <f t="shared" si="31"/>
        <v>2</v>
      </c>
      <c r="Y98" s="27">
        <f t="shared" si="31"/>
        <v>589</v>
      </c>
      <c r="Z98" s="31"/>
      <c r="AA98" s="32"/>
      <c r="AB98" s="25"/>
      <c r="AC98" s="33"/>
    </row>
    <row r="99" spans="1:29" ht="30" customHeight="1">
      <c r="A99" s="15">
        <f>IF(A98="",A97+1,A98+1)</f>
        <v>70</v>
      </c>
      <c r="B99" s="47" t="s">
        <v>256</v>
      </c>
      <c r="C99" s="16" t="s">
        <v>257</v>
      </c>
      <c r="D99" s="8" t="s">
        <v>75</v>
      </c>
      <c r="E99" s="8" t="s">
        <v>258</v>
      </c>
      <c r="F99" s="8"/>
      <c r="G99" s="17">
        <v>500</v>
      </c>
      <c r="H99" s="17">
        <v>202</v>
      </c>
      <c r="I99" s="17">
        <v>202</v>
      </c>
      <c r="J99" s="18" t="s">
        <v>68</v>
      </c>
      <c r="K99" s="18" t="s">
        <v>78</v>
      </c>
      <c r="L99" s="18" t="s">
        <v>61</v>
      </c>
      <c r="M99" s="17">
        <f>SUM(N99:P99)</f>
        <v>2349</v>
      </c>
      <c r="N99" s="17">
        <v>1500</v>
      </c>
      <c r="O99" s="17">
        <v>0</v>
      </c>
      <c r="P99" s="17">
        <v>849</v>
      </c>
      <c r="Q99" s="17">
        <v>90</v>
      </c>
      <c r="R99" s="17">
        <v>63</v>
      </c>
      <c r="S99" s="17">
        <v>80</v>
      </c>
      <c r="T99" s="17">
        <f>ROUND(U99/365,0)</f>
        <v>66</v>
      </c>
      <c r="U99" s="17">
        <f>V99+W99+X99+Y99</f>
        <v>24158</v>
      </c>
      <c r="V99" s="17">
        <v>22781</v>
      </c>
      <c r="W99" s="17">
        <v>1377</v>
      </c>
      <c r="X99" s="17">
        <v>0</v>
      </c>
      <c r="Y99" s="17">
        <v>0</v>
      </c>
      <c r="Z99" s="8" t="s">
        <v>79</v>
      </c>
      <c r="AA99" s="9" t="s">
        <v>80</v>
      </c>
      <c r="AB99" s="19">
        <v>1200</v>
      </c>
      <c r="AC99" s="20" t="s">
        <v>169</v>
      </c>
    </row>
    <row r="100" spans="1:29" ht="15" customHeight="1">
      <c r="A100" s="23"/>
      <c r="B100" s="24" t="s">
        <v>96</v>
      </c>
      <c r="C100" s="34"/>
      <c r="D100" s="24"/>
      <c r="E100" s="24"/>
      <c r="F100" s="26"/>
      <c r="G100" s="27">
        <f>G99</f>
        <v>500</v>
      </c>
      <c r="H100" s="27">
        <f>H99</f>
        <v>202</v>
      </c>
      <c r="I100" s="27">
        <f>I99</f>
        <v>202</v>
      </c>
      <c r="J100" s="28"/>
      <c r="K100" s="29"/>
      <c r="L100" s="30"/>
      <c r="M100" s="27">
        <f aca="true" t="shared" si="32" ref="M100:Y100">M99</f>
        <v>2349</v>
      </c>
      <c r="N100" s="27">
        <f t="shared" si="32"/>
        <v>1500</v>
      </c>
      <c r="O100" s="27">
        <f t="shared" si="32"/>
        <v>0</v>
      </c>
      <c r="P100" s="27">
        <f t="shared" si="32"/>
        <v>849</v>
      </c>
      <c r="Q100" s="27">
        <f t="shared" si="32"/>
        <v>90</v>
      </c>
      <c r="R100" s="27">
        <f t="shared" si="32"/>
        <v>63</v>
      </c>
      <c r="S100" s="27">
        <f t="shared" si="32"/>
        <v>80</v>
      </c>
      <c r="T100" s="27">
        <f t="shared" si="32"/>
        <v>66</v>
      </c>
      <c r="U100" s="27">
        <f t="shared" si="32"/>
        <v>24158</v>
      </c>
      <c r="V100" s="27">
        <f t="shared" si="32"/>
        <v>22781</v>
      </c>
      <c r="W100" s="27">
        <f t="shared" si="32"/>
        <v>1377</v>
      </c>
      <c r="X100" s="27">
        <f t="shared" si="32"/>
        <v>0</v>
      </c>
      <c r="Y100" s="27">
        <f t="shared" si="32"/>
        <v>0</v>
      </c>
      <c r="Z100" s="31"/>
      <c r="AA100" s="32"/>
      <c r="AB100" s="25"/>
      <c r="AC100" s="33"/>
    </row>
    <row r="101" spans="1:29" ht="30" customHeight="1">
      <c r="A101" s="15">
        <f>IF(A100="",A99+1,A100+1)</f>
        <v>71</v>
      </c>
      <c r="B101" s="47" t="s">
        <v>259</v>
      </c>
      <c r="C101" s="16" t="s">
        <v>260</v>
      </c>
      <c r="D101" s="8" t="s">
        <v>56</v>
      </c>
      <c r="E101" s="8" t="s">
        <v>261</v>
      </c>
      <c r="F101" s="8" t="s">
        <v>188</v>
      </c>
      <c r="G101" s="17">
        <v>700</v>
      </c>
      <c r="H101" s="17">
        <v>274</v>
      </c>
      <c r="I101" s="17">
        <v>274</v>
      </c>
      <c r="J101" s="18" t="s">
        <v>262</v>
      </c>
      <c r="K101" s="18" t="s">
        <v>263</v>
      </c>
      <c r="L101" s="18" t="s">
        <v>61</v>
      </c>
      <c r="M101" s="17">
        <f>SUM(N101:P101)</f>
        <v>11385</v>
      </c>
      <c r="N101" s="17">
        <v>4780</v>
      </c>
      <c r="O101" s="17">
        <v>3052</v>
      </c>
      <c r="P101" s="17">
        <v>3553</v>
      </c>
      <c r="Q101" s="17">
        <v>315</v>
      </c>
      <c r="R101" s="17">
        <v>126</v>
      </c>
      <c r="S101" s="17">
        <v>196</v>
      </c>
      <c r="T101" s="17">
        <f>ROUND(U101/365,0)</f>
        <v>82</v>
      </c>
      <c r="U101" s="17">
        <f>V101+W101+X101+Y101</f>
        <v>29816</v>
      </c>
      <c r="V101" s="17">
        <v>18297</v>
      </c>
      <c r="W101" s="17">
        <v>3718</v>
      </c>
      <c r="X101" s="17">
        <v>680</v>
      </c>
      <c r="Y101" s="17">
        <v>7121</v>
      </c>
      <c r="Z101" s="8" t="s">
        <v>17</v>
      </c>
      <c r="AA101" s="9" t="s">
        <v>63</v>
      </c>
      <c r="AB101" s="19">
        <v>1722</v>
      </c>
      <c r="AC101" s="20" t="s">
        <v>64</v>
      </c>
    </row>
    <row r="102" spans="1:29" ht="15" customHeight="1">
      <c r="A102" s="23"/>
      <c r="B102" s="24" t="s">
        <v>96</v>
      </c>
      <c r="C102" s="34"/>
      <c r="D102" s="24"/>
      <c r="E102" s="24"/>
      <c r="F102" s="26"/>
      <c r="G102" s="27">
        <f>G101</f>
        <v>700</v>
      </c>
      <c r="H102" s="27">
        <f>H101</f>
        <v>274</v>
      </c>
      <c r="I102" s="27">
        <f>I101</f>
        <v>274</v>
      </c>
      <c r="J102" s="28"/>
      <c r="K102" s="29"/>
      <c r="L102" s="30"/>
      <c r="M102" s="27">
        <f aca="true" t="shared" si="33" ref="M102:Y102">M101</f>
        <v>11385</v>
      </c>
      <c r="N102" s="27">
        <f t="shared" si="33"/>
        <v>4780</v>
      </c>
      <c r="O102" s="27">
        <f t="shared" si="33"/>
        <v>3052</v>
      </c>
      <c r="P102" s="27">
        <f t="shared" si="33"/>
        <v>3553</v>
      </c>
      <c r="Q102" s="27">
        <f t="shared" si="33"/>
        <v>315</v>
      </c>
      <c r="R102" s="27">
        <f t="shared" si="33"/>
        <v>126</v>
      </c>
      <c r="S102" s="27">
        <f t="shared" si="33"/>
        <v>196</v>
      </c>
      <c r="T102" s="27">
        <f t="shared" si="33"/>
        <v>82</v>
      </c>
      <c r="U102" s="27">
        <f t="shared" si="33"/>
        <v>29816</v>
      </c>
      <c r="V102" s="27">
        <f t="shared" si="33"/>
        <v>18297</v>
      </c>
      <c r="W102" s="27">
        <f t="shared" si="33"/>
        <v>3718</v>
      </c>
      <c r="X102" s="27">
        <f t="shared" si="33"/>
        <v>680</v>
      </c>
      <c r="Y102" s="27">
        <f t="shared" si="33"/>
        <v>7121</v>
      </c>
      <c r="Z102" s="31"/>
      <c r="AA102" s="32"/>
      <c r="AB102" s="25"/>
      <c r="AC102" s="33"/>
    </row>
    <row r="103" spans="1:29" ht="30" customHeight="1">
      <c r="A103" s="15">
        <f aca="true" t="shared" si="34" ref="A103:A111">IF(A102="",A101+1,A102+1)</f>
        <v>72</v>
      </c>
      <c r="B103" s="47" t="s">
        <v>264</v>
      </c>
      <c r="C103" s="16" t="s">
        <v>265</v>
      </c>
      <c r="D103" s="8" t="s">
        <v>56</v>
      </c>
      <c r="E103" s="8" t="s">
        <v>266</v>
      </c>
      <c r="F103" s="8"/>
      <c r="G103" s="17">
        <v>580</v>
      </c>
      <c r="H103" s="17">
        <v>165</v>
      </c>
      <c r="I103" s="17">
        <v>165</v>
      </c>
      <c r="J103" s="18" t="s">
        <v>68</v>
      </c>
      <c r="K103" s="18" t="s">
        <v>78</v>
      </c>
      <c r="L103" s="18" t="s">
        <v>61</v>
      </c>
      <c r="M103" s="17">
        <f aca="true" t="shared" si="35" ref="M103:M111">SUM(N103:P103)</f>
        <v>2098</v>
      </c>
      <c r="N103" s="17">
        <v>398</v>
      </c>
      <c r="O103" s="17">
        <v>0</v>
      </c>
      <c r="P103" s="17">
        <v>1700</v>
      </c>
      <c r="Q103" s="17">
        <v>87</v>
      </c>
      <c r="R103" s="17">
        <v>58</v>
      </c>
      <c r="S103" s="17">
        <v>65</v>
      </c>
      <c r="T103" s="17">
        <f aca="true" t="shared" si="36" ref="T103:T111">ROUND(U103/365,0)</f>
        <v>48</v>
      </c>
      <c r="U103" s="17">
        <f aca="true" t="shared" si="37" ref="U103:U111">V103+W103+X103+Y103</f>
        <v>17495</v>
      </c>
      <c r="V103" s="17">
        <v>16655</v>
      </c>
      <c r="W103" s="17">
        <v>0</v>
      </c>
      <c r="X103" s="17">
        <v>526</v>
      </c>
      <c r="Y103" s="17">
        <v>314</v>
      </c>
      <c r="Z103" s="8" t="s">
        <v>79</v>
      </c>
      <c r="AA103" s="9" t="s">
        <v>118</v>
      </c>
      <c r="AB103" s="19">
        <v>945</v>
      </c>
      <c r="AC103" s="20" t="s">
        <v>8</v>
      </c>
    </row>
    <row r="104" spans="1:29" ht="30" customHeight="1">
      <c r="A104" s="15">
        <f t="shared" si="34"/>
        <v>73</v>
      </c>
      <c r="B104" s="47" t="s">
        <v>264</v>
      </c>
      <c r="C104" s="16" t="s">
        <v>267</v>
      </c>
      <c r="D104" s="8" t="s">
        <v>56</v>
      </c>
      <c r="E104" s="8" t="s">
        <v>268</v>
      </c>
      <c r="F104" s="8" t="s">
        <v>269</v>
      </c>
      <c r="G104" s="17">
        <v>400</v>
      </c>
      <c r="H104" s="17">
        <v>47</v>
      </c>
      <c r="I104" s="17">
        <v>47</v>
      </c>
      <c r="J104" s="18" t="s">
        <v>68</v>
      </c>
      <c r="K104" s="18" t="s">
        <v>78</v>
      </c>
      <c r="L104" s="18" t="s">
        <v>61</v>
      </c>
      <c r="M104" s="17">
        <f t="shared" si="35"/>
        <v>2117</v>
      </c>
      <c r="N104" s="17">
        <v>1086</v>
      </c>
      <c r="O104" s="17">
        <v>0</v>
      </c>
      <c r="P104" s="17">
        <v>1031</v>
      </c>
      <c r="Q104" s="17">
        <v>60</v>
      </c>
      <c r="R104" s="17">
        <v>40</v>
      </c>
      <c r="S104" s="17">
        <v>17</v>
      </c>
      <c r="T104" s="17">
        <f t="shared" si="36"/>
        <v>13</v>
      </c>
      <c r="U104" s="17">
        <f t="shared" si="37"/>
        <v>4704</v>
      </c>
      <c r="V104" s="17">
        <v>4384</v>
      </c>
      <c r="W104" s="17">
        <v>0</v>
      </c>
      <c r="X104" s="17">
        <v>141</v>
      </c>
      <c r="Y104" s="17">
        <v>179</v>
      </c>
      <c r="Z104" s="8" t="s">
        <v>79</v>
      </c>
      <c r="AA104" s="9" t="s">
        <v>118</v>
      </c>
      <c r="AB104" s="19">
        <v>2205</v>
      </c>
      <c r="AC104" s="20" t="s">
        <v>270</v>
      </c>
    </row>
    <row r="105" spans="1:29" ht="30" customHeight="1">
      <c r="A105" s="15">
        <f t="shared" si="34"/>
        <v>74</v>
      </c>
      <c r="B105" s="47" t="s">
        <v>264</v>
      </c>
      <c r="C105" s="16" t="s">
        <v>271</v>
      </c>
      <c r="D105" s="8" t="s">
        <v>56</v>
      </c>
      <c r="E105" s="8" t="s">
        <v>272</v>
      </c>
      <c r="F105" s="8" t="s">
        <v>273</v>
      </c>
      <c r="G105" s="17">
        <v>260</v>
      </c>
      <c r="H105" s="17">
        <v>47</v>
      </c>
      <c r="I105" s="17">
        <v>47</v>
      </c>
      <c r="J105" s="18" t="s">
        <v>68</v>
      </c>
      <c r="K105" s="18" t="s">
        <v>78</v>
      </c>
      <c r="L105" s="18" t="s">
        <v>61</v>
      </c>
      <c r="M105" s="17">
        <f t="shared" si="35"/>
        <v>2067</v>
      </c>
      <c r="N105" s="17">
        <v>1036</v>
      </c>
      <c r="O105" s="17">
        <v>0</v>
      </c>
      <c r="P105" s="17">
        <v>1031</v>
      </c>
      <c r="Q105" s="17">
        <v>39</v>
      </c>
      <c r="R105" s="17">
        <v>26</v>
      </c>
      <c r="S105" s="17">
        <v>20</v>
      </c>
      <c r="T105" s="17">
        <f t="shared" si="36"/>
        <v>13</v>
      </c>
      <c r="U105" s="17">
        <f t="shared" si="37"/>
        <v>4709</v>
      </c>
      <c r="V105" s="17">
        <v>4388</v>
      </c>
      <c r="W105" s="17">
        <v>0</v>
      </c>
      <c r="X105" s="17">
        <v>142</v>
      </c>
      <c r="Y105" s="17">
        <v>179</v>
      </c>
      <c r="Z105" s="8" t="s">
        <v>79</v>
      </c>
      <c r="AA105" s="9" t="s">
        <v>118</v>
      </c>
      <c r="AB105" s="19">
        <v>2310</v>
      </c>
      <c r="AC105" s="20" t="s">
        <v>270</v>
      </c>
    </row>
    <row r="106" spans="1:29" ht="30" customHeight="1">
      <c r="A106" s="15">
        <f t="shared" si="34"/>
        <v>75</v>
      </c>
      <c r="B106" s="47" t="s">
        <v>264</v>
      </c>
      <c r="C106" s="16" t="s">
        <v>274</v>
      </c>
      <c r="D106" s="8" t="s">
        <v>56</v>
      </c>
      <c r="E106" s="8" t="s">
        <v>238</v>
      </c>
      <c r="F106" s="8"/>
      <c r="G106" s="17">
        <v>200</v>
      </c>
      <c r="H106" s="17">
        <v>38</v>
      </c>
      <c r="I106" s="17">
        <v>38</v>
      </c>
      <c r="J106" s="18" t="s">
        <v>68</v>
      </c>
      <c r="K106" s="18" t="s">
        <v>78</v>
      </c>
      <c r="L106" s="18" t="s">
        <v>61</v>
      </c>
      <c r="M106" s="17">
        <f t="shared" si="35"/>
        <v>1456</v>
      </c>
      <c r="N106" s="17">
        <v>427</v>
      </c>
      <c r="O106" s="17">
        <v>0</v>
      </c>
      <c r="P106" s="17">
        <v>1029</v>
      </c>
      <c r="Q106" s="17">
        <v>30</v>
      </c>
      <c r="R106" s="17">
        <v>20</v>
      </c>
      <c r="S106" s="17">
        <v>13</v>
      </c>
      <c r="T106" s="17">
        <f t="shared" si="36"/>
        <v>11</v>
      </c>
      <c r="U106" s="17">
        <f t="shared" si="37"/>
        <v>3838</v>
      </c>
      <c r="V106" s="17">
        <v>3577</v>
      </c>
      <c r="W106" s="17">
        <v>0</v>
      </c>
      <c r="X106" s="17">
        <v>118</v>
      </c>
      <c r="Y106" s="17">
        <v>143</v>
      </c>
      <c r="Z106" s="8" t="s">
        <v>79</v>
      </c>
      <c r="AA106" s="9" t="s">
        <v>118</v>
      </c>
      <c r="AB106" s="19">
        <v>2940</v>
      </c>
      <c r="AC106" s="20" t="s">
        <v>270</v>
      </c>
    </row>
    <row r="107" spans="1:29" ht="30" customHeight="1">
      <c r="A107" s="15">
        <f t="shared" si="34"/>
        <v>76</v>
      </c>
      <c r="B107" s="47" t="s">
        <v>264</v>
      </c>
      <c r="C107" s="16" t="s">
        <v>275</v>
      </c>
      <c r="D107" s="8" t="s">
        <v>56</v>
      </c>
      <c r="E107" s="8" t="s">
        <v>276</v>
      </c>
      <c r="F107" s="8" t="s">
        <v>277</v>
      </c>
      <c r="G107" s="17">
        <v>115</v>
      </c>
      <c r="H107" s="17">
        <v>82</v>
      </c>
      <c r="I107" s="17">
        <v>82</v>
      </c>
      <c r="J107" s="18" t="s">
        <v>189</v>
      </c>
      <c r="K107" s="18" t="s">
        <v>78</v>
      </c>
      <c r="L107" s="18" t="s">
        <v>61</v>
      </c>
      <c r="M107" s="17">
        <f t="shared" si="35"/>
        <v>1894</v>
      </c>
      <c r="N107" s="17">
        <v>0</v>
      </c>
      <c r="O107" s="17">
        <v>688</v>
      </c>
      <c r="P107" s="17">
        <v>1206</v>
      </c>
      <c r="Q107" s="17">
        <v>55</v>
      </c>
      <c r="R107" s="17">
        <v>41</v>
      </c>
      <c r="S107" s="17">
        <v>28</v>
      </c>
      <c r="T107" s="17">
        <f t="shared" si="36"/>
        <v>22</v>
      </c>
      <c r="U107" s="17">
        <f t="shared" si="37"/>
        <v>8075</v>
      </c>
      <c r="V107" s="17">
        <v>7688</v>
      </c>
      <c r="W107" s="17">
        <v>0</v>
      </c>
      <c r="X107" s="17">
        <v>242</v>
      </c>
      <c r="Y107" s="17">
        <v>145</v>
      </c>
      <c r="Z107" s="8" t="s">
        <v>79</v>
      </c>
      <c r="AA107" s="9" t="s">
        <v>118</v>
      </c>
      <c r="AB107" s="19">
        <v>1365</v>
      </c>
      <c r="AC107" s="20" t="s">
        <v>270</v>
      </c>
    </row>
    <row r="108" spans="1:29" ht="30" customHeight="1">
      <c r="A108" s="15">
        <f t="shared" si="34"/>
        <v>77</v>
      </c>
      <c r="B108" s="47" t="s">
        <v>264</v>
      </c>
      <c r="C108" s="16" t="s">
        <v>278</v>
      </c>
      <c r="D108" s="8" t="s">
        <v>56</v>
      </c>
      <c r="E108" s="8" t="s">
        <v>106</v>
      </c>
      <c r="F108" s="8" t="s">
        <v>279</v>
      </c>
      <c r="G108" s="17">
        <v>340</v>
      </c>
      <c r="H108" s="17">
        <v>183</v>
      </c>
      <c r="I108" s="17">
        <v>183</v>
      </c>
      <c r="J108" s="18" t="s">
        <v>189</v>
      </c>
      <c r="K108" s="18" t="s">
        <v>78</v>
      </c>
      <c r="L108" s="18" t="s">
        <v>61</v>
      </c>
      <c r="M108" s="17">
        <f t="shared" si="35"/>
        <v>2844</v>
      </c>
      <c r="N108" s="17">
        <v>0</v>
      </c>
      <c r="O108" s="17">
        <v>706</v>
      </c>
      <c r="P108" s="17">
        <v>2138</v>
      </c>
      <c r="Q108" s="17">
        <v>68</v>
      </c>
      <c r="R108" s="17">
        <v>48</v>
      </c>
      <c r="S108" s="17">
        <v>65</v>
      </c>
      <c r="T108" s="17">
        <f t="shared" si="36"/>
        <v>49</v>
      </c>
      <c r="U108" s="17">
        <f t="shared" si="37"/>
        <v>18027</v>
      </c>
      <c r="V108" s="17">
        <v>16729</v>
      </c>
      <c r="W108" s="17">
        <v>0</v>
      </c>
      <c r="X108" s="17">
        <v>540</v>
      </c>
      <c r="Y108" s="17">
        <v>758</v>
      </c>
      <c r="Z108" s="8" t="s">
        <v>79</v>
      </c>
      <c r="AA108" s="9" t="s">
        <v>118</v>
      </c>
      <c r="AB108" s="19">
        <v>1155</v>
      </c>
      <c r="AC108" s="20" t="s">
        <v>270</v>
      </c>
    </row>
    <row r="109" spans="1:29" ht="30" customHeight="1">
      <c r="A109" s="15">
        <f t="shared" si="34"/>
        <v>78</v>
      </c>
      <c r="B109" s="47" t="s">
        <v>264</v>
      </c>
      <c r="C109" s="16" t="s">
        <v>280</v>
      </c>
      <c r="D109" s="8" t="s">
        <v>56</v>
      </c>
      <c r="E109" s="8" t="s">
        <v>281</v>
      </c>
      <c r="F109" s="8"/>
      <c r="G109" s="17">
        <v>125</v>
      </c>
      <c r="H109" s="17">
        <v>73</v>
      </c>
      <c r="I109" s="17">
        <v>73</v>
      </c>
      <c r="J109" s="18" t="s">
        <v>189</v>
      </c>
      <c r="K109" s="18" t="s">
        <v>78</v>
      </c>
      <c r="L109" s="18" t="s">
        <v>61</v>
      </c>
      <c r="M109" s="17">
        <f t="shared" si="35"/>
        <v>1580</v>
      </c>
      <c r="N109" s="17">
        <v>0</v>
      </c>
      <c r="O109" s="17">
        <v>491</v>
      </c>
      <c r="P109" s="17">
        <v>1089</v>
      </c>
      <c r="Q109" s="17">
        <v>25</v>
      </c>
      <c r="R109" s="17">
        <v>19</v>
      </c>
      <c r="S109" s="17">
        <v>25</v>
      </c>
      <c r="T109" s="17">
        <f t="shared" si="36"/>
        <v>20</v>
      </c>
      <c r="U109" s="17">
        <f t="shared" si="37"/>
        <v>7247</v>
      </c>
      <c r="V109" s="17">
        <v>6537</v>
      </c>
      <c r="W109" s="17">
        <v>0</v>
      </c>
      <c r="X109" s="17">
        <v>217</v>
      </c>
      <c r="Y109" s="17">
        <v>493</v>
      </c>
      <c r="Z109" s="8" t="s">
        <v>79</v>
      </c>
      <c r="AA109" s="9" t="s">
        <v>118</v>
      </c>
      <c r="AB109" s="19">
        <v>1680</v>
      </c>
      <c r="AC109" s="20" t="s">
        <v>270</v>
      </c>
    </row>
    <row r="110" spans="1:29" ht="30" customHeight="1">
      <c r="A110" s="15">
        <f t="shared" si="34"/>
        <v>79</v>
      </c>
      <c r="B110" s="47" t="s">
        <v>282</v>
      </c>
      <c r="C110" s="16" t="s">
        <v>283</v>
      </c>
      <c r="D110" s="8" t="s">
        <v>56</v>
      </c>
      <c r="E110" s="8" t="s">
        <v>284</v>
      </c>
      <c r="F110" s="8"/>
      <c r="G110" s="17">
        <v>290</v>
      </c>
      <c r="H110" s="17">
        <v>205</v>
      </c>
      <c r="I110" s="17">
        <v>205</v>
      </c>
      <c r="J110" s="18" t="s">
        <v>77</v>
      </c>
      <c r="K110" s="18" t="s">
        <v>78</v>
      </c>
      <c r="L110" s="18" t="s">
        <v>61</v>
      </c>
      <c r="M110" s="17">
        <f t="shared" si="35"/>
        <v>4277</v>
      </c>
      <c r="N110" s="17">
        <v>0</v>
      </c>
      <c r="O110" s="17">
        <v>332</v>
      </c>
      <c r="P110" s="17">
        <v>3945</v>
      </c>
      <c r="Q110" s="17">
        <v>58</v>
      </c>
      <c r="R110" s="17">
        <v>44</v>
      </c>
      <c r="S110" s="17">
        <v>58</v>
      </c>
      <c r="T110" s="17">
        <f t="shared" si="36"/>
        <v>45</v>
      </c>
      <c r="U110" s="17">
        <f t="shared" si="37"/>
        <v>16371</v>
      </c>
      <c r="V110" s="17">
        <v>15094</v>
      </c>
      <c r="W110" s="17">
        <v>0</v>
      </c>
      <c r="X110" s="17">
        <v>491</v>
      </c>
      <c r="Y110" s="17">
        <v>786</v>
      </c>
      <c r="Z110" s="8" t="s">
        <v>79</v>
      </c>
      <c r="AA110" s="9" t="s">
        <v>118</v>
      </c>
      <c r="AB110" s="19">
        <v>3255</v>
      </c>
      <c r="AC110" s="20" t="s">
        <v>270</v>
      </c>
    </row>
    <row r="111" spans="1:29" ht="30" customHeight="1">
      <c r="A111" s="15">
        <f t="shared" si="34"/>
        <v>80</v>
      </c>
      <c r="B111" s="47" t="s">
        <v>264</v>
      </c>
      <c r="C111" s="16" t="s">
        <v>285</v>
      </c>
      <c r="D111" s="8" t="s">
        <v>56</v>
      </c>
      <c r="E111" s="8" t="s">
        <v>192</v>
      </c>
      <c r="F111" s="8"/>
      <c r="G111" s="17">
        <v>136</v>
      </c>
      <c r="H111" s="17">
        <v>89</v>
      </c>
      <c r="I111" s="17">
        <v>89</v>
      </c>
      <c r="J111" s="18" t="s">
        <v>68</v>
      </c>
      <c r="K111" s="18" t="s">
        <v>78</v>
      </c>
      <c r="L111" s="18" t="s">
        <v>61</v>
      </c>
      <c r="M111" s="17">
        <f t="shared" si="35"/>
        <v>1654</v>
      </c>
      <c r="N111" s="17">
        <v>500</v>
      </c>
      <c r="O111" s="17">
        <v>0</v>
      </c>
      <c r="P111" s="17">
        <v>1154</v>
      </c>
      <c r="Q111" s="17">
        <v>34</v>
      </c>
      <c r="R111" s="17">
        <v>27</v>
      </c>
      <c r="S111" s="17">
        <v>29</v>
      </c>
      <c r="T111" s="17">
        <f t="shared" si="36"/>
        <v>24</v>
      </c>
      <c r="U111" s="17">
        <f t="shared" si="37"/>
        <v>8754</v>
      </c>
      <c r="V111" s="17">
        <v>8333</v>
      </c>
      <c r="W111" s="17">
        <v>0</v>
      </c>
      <c r="X111" s="17">
        <v>250</v>
      </c>
      <c r="Y111" s="17">
        <v>171</v>
      </c>
      <c r="Z111" s="8" t="s">
        <v>79</v>
      </c>
      <c r="AA111" s="9" t="s">
        <v>118</v>
      </c>
      <c r="AB111" s="19">
        <v>2100</v>
      </c>
      <c r="AC111" s="20" t="s">
        <v>270</v>
      </c>
    </row>
    <row r="112" spans="1:29" ht="15" customHeight="1">
      <c r="A112" s="23"/>
      <c r="B112" s="24" t="s">
        <v>96</v>
      </c>
      <c r="C112" s="34"/>
      <c r="D112" s="24"/>
      <c r="E112" s="24"/>
      <c r="F112" s="26"/>
      <c r="G112" s="27">
        <f>SUM(G103:G111)</f>
        <v>2446</v>
      </c>
      <c r="H112" s="27">
        <f>SUM(H103:H111)</f>
        <v>929</v>
      </c>
      <c r="I112" s="27">
        <f>SUM(I103:I111)</f>
        <v>929</v>
      </c>
      <c r="J112" s="28"/>
      <c r="K112" s="29"/>
      <c r="L112" s="30"/>
      <c r="M112" s="27">
        <f aca="true" t="shared" si="38" ref="M112:Y112">SUM(M103:M111)</f>
        <v>19987</v>
      </c>
      <c r="N112" s="27">
        <f t="shared" si="38"/>
        <v>3447</v>
      </c>
      <c r="O112" s="27">
        <f t="shared" si="38"/>
        <v>2217</v>
      </c>
      <c r="P112" s="27">
        <f t="shared" si="38"/>
        <v>14323</v>
      </c>
      <c r="Q112" s="27">
        <f t="shared" si="38"/>
        <v>456</v>
      </c>
      <c r="R112" s="27">
        <f t="shared" si="38"/>
        <v>323</v>
      </c>
      <c r="S112" s="27">
        <f t="shared" si="38"/>
        <v>320</v>
      </c>
      <c r="T112" s="27">
        <f t="shared" si="38"/>
        <v>245</v>
      </c>
      <c r="U112" s="27">
        <f t="shared" si="38"/>
        <v>89220</v>
      </c>
      <c r="V112" s="27">
        <f t="shared" si="38"/>
        <v>83385</v>
      </c>
      <c r="W112" s="27">
        <f t="shared" si="38"/>
        <v>0</v>
      </c>
      <c r="X112" s="27">
        <f t="shared" si="38"/>
        <v>2667</v>
      </c>
      <c r="Y112" s="27">
        <f t="shared" si="38"/>
        <v>3168</v>
      </c>
      <c r="Z112" s="31"/>
      <c r="AA112" s="32"/>
      <c r="AB112" s="25"/>
      <c r="AC112" s="33"/>
    </row>
    <row r="113" spans="1:29" ht="30" customHeight="1">
      <c r="A113" s="15">
        <f>IF(A112="",A111+1,A112+1)</f>
        <v>81</v>
      </c>
      <c r="B113" s="47" t="s">
        <v>286</v>
      </c>
      <c r="C113" s="16" t="s">
        <v>287</v>
      </c>
      <c r="D113" s="8" t="s">
        <v>56</v>
      </c>
      <c r="E113" s="8" t="s">
        <v>288</v>
      </c>
      <c r="F113" s="8" t="s">
        <v>289</v>
      </c>
      <c r="G113" s="17">
        <v>420</v>
      </c>
      <c r="H113" s="17">
        <v>232</v>
      </c>
      <c r="I113" s="17">
        <v>232</v>
      </c>
      <c r="J113" s="18" t="s">
        <v>189</v>
      </c>
      <c r="K113" s="18" t="s">
        <v>78</v>
      </c>
      <c r="L113" s="18" t="s">
        <v>61</v>
      </c>
      <c r="M113" s="17">
        <f>SUM(N113:P113)</f>
        <v>3531</v>
      </c>
      <c r="N113" s="17">
        <v>0</v>
      </c>
      <c r="O113" s="17">
        <v>202</v>
      </c>
      <c r="P113" s="17">
        <v>3329</v>
      </c>
      <c r="Q113" s="17">
        <v>103</v>
      </c>
      <c r="R113" s="17">
        <v>70</v>
      </c>
      <c r="S113" s="17">
        <v>113</v>
      </c>
      <c r="T113" s="17">
        <f>ROUND(U113/365,0)</f>
        <v>64</v>
      </c>
      <c r="U113" s="17">
        <f>V113+W113+X113+Y113</f>
        <v>23376</v>
      </c>
      <c r="V113" s="17">
        <v>17625</v>
      </c>
      <c r="W113" s="17">
        <v>957</v>
      </c>
      <c r="X113" s="17">
        <v>676</v>
      </c>
      <c r="Y113" s="17">
        <v>4118</v>
      </c>
      <c r="Z113" s="8" t="s">
        <v>79</v>
      </c>
      <c r="AA113" s="9" t="s">
        <v>63</v>
      </c>
      <c r="AB113" s="19">
        <v>1730</v>
      </c>
      <c r="AC113" s="20" t="s">
        <v>64</v>
      </c>
    </row>
    <row r="114" spans="1:29" ht="15" customHeight="1">
      <c r="A114" s="23"/>
      <c r="B114" s="24" t="s">
        <v>96</v>
      </c>
      <c r="C114" s="34"/>
      <c r="D114" s="24"/>
      <c r="E114" s="24"/>
      <c r="F114" s="26"/>
      <c r="G114" s="27">
        <f>G113</f>
        <v>420</v>
      </c>
      <c r="H114" s="27">
        <f>H113</f>
        <v>232</v>
      </c>
      <c r="I114" s="27">
        <f>I113</f>
        <v>232</v>
      </c>
      <c r="J114" s="28"/>
      <c r="K114" s="29"/>
      <c r="L114" s="30"/>
      <c r="M114" s="27">
        <f aca="true" t="shared" si="39" ref="M114:Y114">M113</f>
        <v>3531</v>
      </c>
      <c r="N114" s="27">
        <f t="shared" si="39"/>
        <v>0</v>
      </c>
      <c r="O114" s="27">
        <f t="shared" si="39"/>
        <v>202</v>
      </c>
      <c r="P114" s="27">
        <f t="shared" si="39"/>
        <v>3329</v>
      </c>
      <c r="Q114" s="27">
        <f t="shared" si="39"/>
        <v>103</v>
      </c>
      <c r="R114" s="27">
        <f t="shared" si="39"/>
        <v>70</v>
      </c>
      <c r="S114" s="27">
        <f t="shared" si="39"/>
        <v>113</v>
      </c>
      <c r="T114" s="27">
        <f t="shared" si="39"/>
        <v>64</v>
      </c>
      <c r="U114" s="27">
        <f t="shared" si="39"/>
        <v>23376</v>
      </c>
      <c r="V114" s="27">
        <f t="shared" si="39"/>
        <v>17625</v>
      </c>
      <c r="W114" s="27">
        <f t="shared" si="39"/>
        <v>957</v>
      </c>
      <c r="X114" s="27">
        <f t="shared" si="39"/>
        <v>676</v>
      </c>
      <c r="Y114" s="27">
        <f t="shared" si="39"/>
        <v>4118</v>
      </c>
      <c r="Z114" s="31"/>
      <c r="AA114" s="32"/>
      <c r="AB114" s="25"/>
      <c r="AC114" s="33"/>
    </row>
    <row r="115" spans="1:29" ht="30" customHeight="1">
      <c r="A115" s="15">
        <f>IF(A114="",A113+1,A114+1)</f>
        <v>82</v>
      </c>
      <c r="B115" s="47" t="s">
        <v>290</v>
      </c>
      <c r="C115" s="16" t="s">
        <v>291</v>
      </c>
      <c r="D115" s="8" t="s">
        <v>56</v>
      </c>
      <c r="E115" s="8" t="s">
        <v>292</v>
      </c>
      <c r="F115" s="8"/>
      <c r="G115" s="17">
        <v>560</v>
      </c>
      <c r="H115" s="17">
        <v>386</v>
      </c>
      <c r="I115" s="17">
        <v>344</v>
      </c>
      <c r="J115" s="18" t="s">
        <v>2</v>
      </c>
      <c r="K115" s="18" t="s">
        <v>3</v>
      </c>
      <c r="L115" s="18" t="s">
        <v>4</v>
      </c>
      <c r="M115" s="17">
        <f>SUM(N115:P115)</f>
        <v>13360</v>
      </c>
      <c r="N115" s="17">
        <v>5193</v>
      </c>
      <c r="O115" s="17">
        <v>0</v>
      </c>
      <c r="P115" s="17">
        <v>8167</v>
      </c>
      <c r="Q115" s="17">
        <v>282</v>
      </c>
      <c r="R115" s="17">
        <v>197</v>
      </c>
      <c r="S115" s="17">
        <v>263</v>
      </c>
      <c r="T115" s="17">
        <f>ROUND(U115/365,0)</f>
        <v>148</v>
      </c>
      <c r="U115" s="17">
        <f>V115+W115+X115+Y115</f>
        <v>53859</v>
      </c>
      <c r="V115" s="17">
        <v>24612</v>
      </c>
      <c r="W115" s="17">
        <v>2665</v>
      </c>
      <c r="X115" s="17">
        <v>2779</v>
      </c>
      <c r="Y115" s="17">
        <v>23803</v>
      </c>
      <c r="Z115" s="8" t="s">
        <v>5</v>
      </c>
      <c r="AA115" s="9" t="s">
        <v>63</v>
      </c>
      <c r="AB115" s="19">
        <v>1730</v>
      </c>
      <c r="AC115" s="20" t="s">
        <v>64</v>
      </c>
    </row>
    <row r="116" spans="1:29" ht="30" customHeight="1">
      <c r="A116" s="15">
        <f>IF(A115="",A114+1,A115+1)</f>
        <v>83</v>
      </c>
      <c r="B116" s="47" t="s">
        <v>290</v>
      </c>
      <c r="C116" s="16" t="s">
        <v>293</v>
      </c>
      <c r="D116" s="8" t="s">
        <v>56</v>
      </c>
      <c r="E116" s="8" t="s">
        <v>294</v>
      </c>
      <c r="F116" s="8" t="s">
        <v>71</v>
      </c>
      <c r="G116" s="17">
        <v>240</v>
      </c>
      <c r="H116" s="17">
        <v>103</v>
      </c>
      <c r="I116" s="17">
        <v>92</v>
      </c>
      <c r="J116" s="18" t="s">
        <v>2</v>
      </c>
      <c r="K116" s="18" t="s">
        <v>3</v>
      </c>
      <c r="L116" s="18" t="s">
        <v>4</v>
      </c>
      <c r="M116" s="17">
        <f>SUM(N116:P116)</f>
        <v>5796</v>
      </c>
      <c r="N116" s="17">
        <v>2162</v>
      </c>
      <c r="O116" s="17">
        <v>0</v>
      </c>
      <c r="P116" s="17">
        <v>3634</v>
      </c>
      <c r="Q116" s="17">
        <v>68</v>
      </c>
      <c r="R116" s="17">
        <v>51</v>
      </c>
      <c r="S116" s="17">
        <v>83</v>
      </c>
      <c r="T116" s="17">
        <f>ROUND(U116/365,0)</f>
        <v>38</v>
      </c>
      <c r="U116" s="17">
        <f>V116+W116+X116+Y116</f>
        <v>13751</v>
      </c>
      <c r="V116" s="17">
        <v>6557</v>
      </c>
      <c r="W116" s="17">
        <v>2823</v>
      </c>
      <c r="X116" s="17">
        <v>709</v>
      </c>
      <c r="Y116" s="17">
        <v>3662</v>
      </c>
      <c r="Z116" s="8" t="s">
        <v>5</v>
      </c>
      <c r="AA116" s="9" t="s">
        <v>63</v>
      </c>
      <c r="AB116" s="19">
        <v>1730</v>
      </c>
      <c r="AC116" s="20" t="s">
        <v>64</v>
      </c>
    </row>
    <row r="117" spans="1:29" ht="30" customHeight="1">
      <c r="A117" s="15">
        <f>IF(A116="",A115+1,A116+1)</f>
        <v>84</v>
      </c>
      <c r="B117" s="47" t="s">
        <v>290</v>
      </c>
      <c r="C117" s="16" t="s">
        <v>295</v>
      </c>
      <c r="D117" s="8" t="s">
        <v>56</v>
      </c>
      <c r="E117" s="8" t="s">
        <v>296</v>
      </c>
      <c r="F117" s="8"/>
      <c r="G117" s="17">
        <v>240</v>
      </c>
      <c r="H117" s="17">
        <v>106</v>
      </c>
      <c r="I117" s="17">
        <v>106</v>
      </c>
      <c r="J117" s="18" t="s">
        <v>2</v>
      </c>
      <c r="K117" s="18" t="s">
        <v>3</v>
      </c>
      <c r="L117" s="18" t="s">
        <v>4</v>
      </c>
      <c r="M117" s="17">
        <f>SUM(N117:P117)</f>
        <v>1537</v>
      </c>
      <c r="N117" s="17">
        <v>50</v>
      </c>
      <c r="O117" s="17">
        <v>0</v>
      </c>
      <c r="P117" s="17">
        <v>1487</v>
      </c>
      <c r="Q117" s="17">
        <v>66</v>
      </c>
      <c r="R117" s="17">
        <v>45</v>
      </c>
      <c r="S117" s="17">
        <v>19</v>
      </c>
      <c r="T117" s="17">
        <f>ROUND(U117/365,0)</f>
        <v>14</v>
      </c>
      <c r="U117" s="17">
        <f>V117+W117+X117+Y117</f>
        <v>5036</v>
      </c>
      <c r="V117" s="17">
        <v>4178</v>
      </c>
      <c r="W117" s="17">
        <v>32</v>
      </c>
      <c r="X117" s="17">
        <v>260</v>
      </c>
      <c r="Y117" s="17">
        <v>566</v>
      </c>
      <c r="Z117" s="8" t="s">
        <v>5</v>
      </c>
      <c r="AA117" s="9" t="s">
        <v>63</v>
      </c>
      <c r="AB117" s="19">
        <v>1730</v>
      </c>
      <c r="AC117" s="20" t="s">
        <v>64</v>
      </c>
    </row>
    <row r="118" spans="1:29" ht="15" customHeight="1">
      <c r="A118" s="23"/>
      <c r="B118" s="24" t="s">
        <v>96</v>
      </c>
      <c r="C118" s="34"/>
      <c r="D118" s="24"/>
      <c r="E118" s="24"/>
      <c r="F118" s="26"/>
      <c r="G118" s="27">
        <f>SUM(G115:G117)</f>
        <v>1040</v>
      </c>
      <c r="H118" s="27">
        <f>SUM(H115:H117)</f>
        <v>595</v>
      </c>
      <c r="I118" s="27">
        <f>SUM(I115:I117)</f>
        <v>542</v>
      </c>
      <c r="J118" s="28"/>
      <c r="K118" s="29"/>
      <c r="L118" s="30"/>
      <c r="M118" s="27">
        <f aca="true" t="shared" si="40" ref="M118:Y118">SUM(M115:M117)</f>
        <v>20693</v>
      </c>
      <c r="N118" s="27">
        <f t="shared" si="40"/>
        <v>7405</v>
      </c>
      <c r="O118" s="27">
        <f t="shared" si="40"/>
        <v>0</v>
      </c>
      <c r="P118" s="27">
        <f t="shared" si="40"/>
        <v>13288</v>
      </c>
      <c r="Q118" s="27">
        <f t="shared" si="40"/>
        <v>416</v>
      </c>
      <c r="R118" s="27">
        <f t="shared" si="40"/>
        <v>293</v>
      </c>
      <c r="S118" s="27">
        <f t="shared" si="40"/>
        <v>365</v>
      </c>
      <c r="T118" s="27">
        <f t="shared" si="40"/>
        <v>200</v>
      </c>
      <c r="U118" s="27">
        <f t="shared" si="40"/>
        <v>72646</v>
      </c>
      <c r="V118" s="27">
        <f t="shared" si="40"/>
        <v>35347</v>
      </c>
      <c r="W118" s="27">
        <f t="shared" si="40"/>
        <v>5520</v>
      </c>
      <c r="X118" s="27">
        <f t="shared" si="40"/>
        <v>3748</v>
      </c>
      <c r="Y118" s="27">
        <f t="shared" si="40"/>
        <v>28031</v>
      </c>
      <c r="Z118" s="31"/>
      <c r="AA118" s="32"/>
      <c r="AB118" s="25"/>
      <c r="AC118" s="33"/>
    </row>
    <row r="119" spans="1:29" ht="30" customHeight="1">
      <c r="A119" s="15">
        <f aca="true" t="shared" si="41" ref="A119:A131">IF(A118="",A117+1,A118+1)</f>
        <v>85</v>
      </c>
      <c r="B119" s="47" t="s">
        <v>297</v>
      </c>
      <c r="C119" s="16" t="s">
        <v>298</v>
      </c>
      <c r="D119" s="8" t="s">
        <v>56</v>
      </c>
      <c r="E119" s="8" t="s">
        <v>299</v>
      </c>
      <c r="F119" s="8"/>
      <c r="G119" s="17">
        <v>900</v>
      </c>
      <c r="H119" s="17">
        <v>335</v>
      </c>
      <c r="I119" s="17">
        <v>335</v>
      </c>
      <c r="J119" s="18" t="s">
        <v>68</v>
      </c>
      <c r="K119" s="18" t="s">
        <v>78</v>
      </c>
      <c r="L119" s="18" t="s">
        <v>61</v>
      </c>
      <c r="M119" s="17">
        <f aca="true" t="shared" si="42" ref="M119:M131">SUM(N119:P119)</f>
        <v>2245</v>
      </c>
      <c r="N119" s="17">
        <v>509</v>
      </c>
      <c r="O119" s="17">
        <v>0</v>
      </c>
      <c r="P119" s="17">
        <v>1736</v>
      </c>
      <c r="Q119" s="17">
        <v>135</v>
      </c>
      <c r="R119" s="17">
        <v>90</v>
      </c>
      <c r="S119" s="17">
        <v>109</v>
      </c>
      <c r="T119" s="17">
        <f aca="true" t="shared" si="43" ref="T119:T131">ROUND(U119/365,0)</f>
        <v>84</v>
      </c>
      <c r="U119" s="17">
        <f aca="true" t="shared" si="44" ref="U119:U131">V119+W119+X119+Y119</f>
        <v>30633</v>
      </c>
      <c r="V119" s="17">
        <v>28544</v>
      </c>
      <c r="W119" s="17">
        <v>1555</v>
      </c>
      <c r="X119" s="17">
        <v>474</v>
      </c>
      <c r="Y119" s="17">
        <v>60</v>
      </c>
      <c r="Z119" s="8" t="s">
        <v>79</v>
      </c>
      <c r="AA119" s="9" t="s">
        <v>63</v>
      </c>
      <c r="AB119" s="19">
        <v>1730</v>
      </c>
      <c r="AC119" s="20" t="s">
        <v>64</v>
      </c>
    </row>
    <row r="120" spans="1:29" ht="30" customHeight="1">
      <c r="A120" s="15">
        <f t="shared" si="41"/>
        <v>86</v>
      </c>
      <c r="B120" s="47" t="s">
        <v>297</v>
      </c>
      <c r="C120" s="16" t="s">
        <v>300</v>
      </c>
      <c r="D120" s="8" t="s">
        <v>56</v>
      </c>
      <c r="E120" s="8" t="s">
        <v>301</v>
      </c>
      <c r="F120" s="8"/>
      <c r="G120" s="17">
        <v>1500</v>
      </c>
      <c r="H120" s="17">
        <v>600</v>
      </c>
      <c r="I120" s="17">
        <v>600</v>
      </c>
      <c r="J120" s="18" t="s">
        <v>68</v>
      </c>
      <c r="K120" s="18" t="s">
        <v>78</v>
      </c>
      <c r="L120" s="18" t="s">
        <v>61</v>
      </c>
      <c r="M120" s="17">
        <f t="shared" si="42"/>
        <v>7389</v>
      </c>
      <c r="N120" s="17">
        <v>2004</v>
      </c>
      <c r="O120" s="17">
        <v>0</v>
      </c>
      <c r="P120" s="17">
        <v>5385</v>
      </c>
      <c r="Q120" s="17">
        <v>225</v>
      </c>
      <c r="R120" s="17">
        <v>150</v>
      </c>
      <c r="S120" s="17">
        <v>210</v>
      </c>
      <c r="T120" s="17">
        <f t="shared" si="43"/>
        <v>142</v>
      </c>
      <c r="U120" s="17">
        <f t="shared" si="44"/>
        <v>51944</v>
      </c>
      <c r="V120" s="17">
        <v>46725</v>
      </c>
      <c r="W120" s="17">
        <v>4135</v>
      </c>
      <c r="X120" s="17">
        <v>975</v>
      </c>
      <c r="Y120" s="17">
        <v>109</v>
      </c>
      <c r="Z120" s="8" t="s">
        <v>79</v>
      </c>
      <c r="AA120" s="9" t="s">
        <v>63</v>
      </c>
      <c r="AB120" s="19">
        <v>1730</v>
      </c>
      <c r="AC120" s="20" t="s">
        <v>64</v>
      </c>
    </row>
    <row r="121" spans="1:29" ht="30" customHeight="1">
      <c r="A121" s="15">
        <f t="shared" si="41"/>
        <v>87</v>
      </c>
      <c r="B121" s="47" t="s">
        <v>297</v>
      </c>
      <c r="C121" s="16" t="s">
        <v>302</v>
      </c>
      <c r="D121" s="8" t="s">
        <v>56</v>
      </c>
      <c r="E121" s="8" t="s">
        <v>303</v>
      </c>
      <c r="F121" s="8" t="s">
        <v>304</v>
      </c>
      <c r="G121" s="17">
        <v>140</v>
      </c>
      <c r="H121" s="17">
        <v>112</v>
      </c>
      <c r="I121" s="17">
        <v>112</v>
      </c>
      <c r="J121" s="18" t="s">
        <v>68</v>
      </c>
      <c r="K121" s="18" t="s">
        <v>78</v>
      </c>
      <c r="L121" s="18" t="s">
        <v>61</v>
      </c>
      <c r="M121" s="17">
        <f t="shared" si="42"/>
        <v>2520</v>
      </c>
      <c r="N121" s="17">
        <v>1630</v>
      </c>
      <c r="O121" s="17">
        <v>0</v>
      </c>
      <c r="P121" s="17">
        <v>890</v>
      </c>
      <c r="Q121" s="17">
        <v>80</v>
      </c>
      <c r="R121" s="17">
        <v>53</v>
      </c>
      <c r="S121" s="17">
        <v>41</v>
      </c>
      <c r="T121" s="17">
        <f t="shared" si="43"/>
        <v>27</v>
      </c>
      <c r="U121" s="17">
        <f t="shared" si="44"/>
        <v>9892</v>
      </c>
      <c r="V121" s="17">
        <v>8574</v>
      </c>
      <c r="W121" s="17">
        <v>1107</v>
      </c>
      <c r="X121" s="17">
        <v>203</v>
      </c>
      <c r="Y121" s="17">
        <v>8</v>
      </c>
      <c r="Z121" s="8" t="s">
        <v>79</v>
      </c>
      <c r="AA121" s="9" t="s">
        <v>63</v>
      </c>
      <c r="AB121" s="19">
        <v>1730</v>
      </c>
      <c r="AC121" s="20" t="s">
        <v>64</v>
      </c>
    </row>
    <row r="122" spans="1:29" ht="30" customHeight="1">
      <c r="A122" s="15">
        <f t="shared" si="41"/>
        <v>88</v>
      </c>
      <c r="B122" s="47" t="s">
        <v>297</v>
      </c>
      <c r="C122" s="16" t="s">
        <v>221</v>
      </c>
      <c r="D122" s="8" t="s">
        <v>56</v>
      </c>
      <c r="E122" s="8" t="s">
        <v>305</v>
      </c>
      <c r="F122" s="8"/>
      <c r="G122" s="17">
        <v>600</v>
      </c>
      <c r="H122" s="17">
        <v>264</v>
      </c>
      <c r="I122" s="17">
        <v>264</v>
      </c>
      <c r="J122" s="18" t="s">
        <v>68</v>
      </c>
      <c r="K122" s="18" t="s">
        <v>78</v>
      </c>
      <c r="L122" s="18" t="s">
        <v>61</v>
      </c>
      <c r="M122" s="17">
        <f t="shared" si="42"/>
        <v>4958</v>
      </c>
      <c r="N122" s="17">
        <v>2564</v>
      </c>
      <c r="O122" s="17">
        <v>0</v>
      </c>
      <c r="P122" s="17">
        <v>2394</v>
      </c>
      <c r="Q122" s="17">
        <v>90</v>
      </c>
      <c r="R122" s="17">
        <v>60</v>
      </c>
      <c r="S122" s="17">
        <v>95</v>
      </c>
      <c r="T122" s="17">
        <f t="shared" si="43"/>
        <v>68</v>
      </c>
      <c r="U122" s="17">
        <f t="shared" si="44"/>
        <v>24777</v>
      </c>
      <c r="V122" s="17">
        <v>23941</v>
      </c>
      <c r="W122" s="17">
        <v>322</v>
      </c>
      <c r="X122" s="17">
        <v>481</v>
      </c>
      <c r="Y122" s="17">
        <v>33</v>
      </c>
      <c r="Z122" s="8" t="s">
        <v>79</v>
      </c>
      <c r="AA122" s="9" t="s">
        <v>63</v>
      </c>
      <c r="AB122" s="19">
        <v>1730</v>
      </c>
      <c r="AC122" s="20" t="s">
        <v>64</v>
      </c>
    </row>
    <row r="123" spans="1:29" ht="30" customHeight="1">
      <c r="A123" s="15">
        <f t="shared" si="41"/>
        <v>89</v>
      </c>
      <c r="B123" s="47" t="s">
        <v>297</v>
      </c>
      <c r="C123" s="16" t="s">
        <v>306</v>
      </c>
      <c r="D123" s="8" t="s">
        <v>56</v>
      </c>
      <c r="E123" s="8" t="s">
        <v>307</v>
      </c>
      <c r="F123" s="8"/>
      <c r="G123" s="17">
        <v>960</v>
      </c>
      <c r="H123" s="17">
        <v>417</v>
      </c>
      <c r="I123" s="17">
        <v>417</v>
      </c>
      <c r="J123" s="18" t="s">
        <v>183</v>
      </c>
      <c r="K123" s="18" t="s">
        <v>78</v>
      </c>
      <c r="L123" s="18" t="s">
        <v>61</v>
      </c>
      <c r="M123" s="17">
        <f t="shared" si="42"/>
        <v>5434</v>
      </c>
      <c r="N123" s="17">
        <v>0</v>
      </c>
      <c r="O123" s="17">
        <v>445</v>
      </c>
      <c r="P123" s="17">
        <v>4989</v>
      </c>
      <c r="Q123" s="17">
        <v>144</v>
      </c>
      <c r="R123" s="17">
        <v>96</v>
      </c>
      <c r="S123" s="17">
        <v>148</v>
      </c>
      <c r="T123" s="17">
        <f t="shared" si="43"/>
        <v>99</v>
      </c>
      <c r="U123" s="17">
        <f t="shared" si="44"/>
        <v>36173</v>
      </c>
      <c r="V123" s="17">
        <v>28574</v>
      </c>
      <c r="W123" s="17">
        <v>7173</v>
      </c>
      <c r="X123" s="17">
        <v>347</v>
      </c>
      <c r="Y123" s="17">
        <v>79</v>
      </c>
      <c r="Z123" s="8" t="s">
        <v>79</v>
      </c>
      <c r="AA123" s="9" t="s">
        <v>63</v>
      </c>
      <c r="AB123" s="19">
        <v>1730</v>
      </c>
      <c r="AC123" s="20" t="s">
        <v>64</v>
      </c>
    </row>
    <row r="124" spans="1:29" ht="30" customHeight="1">
      <c r="A124" s="15">
        <f t="shared" si="41"/>
        <v>90</v>
      </c>
      <c r="B124" s="47" t="s">
        <v>297</v>
      </c>
      <c r="C124" s="16" t="s">
        <v>308</v>
      </c>
      <c r="D124" s="8" t="s">
        <v>56</v>
      </c>
      <c r="E124" s="8" t="s">
        <v>309</v>
      </c>
      <c r="F124" s="8"/>
      <c r="G124" s="17">
        <v>420</v>
      </c>
      <c r="H124" s="17">
        <v>207</v>
      </c>
      <c r="I124" s="17">
        <v>207</v>
      </c>
      <c r="J124" s="18" t="s">
        <v>68</v>
      </c>
      <c r="K124" s="18" t="s">
        <v>78</v>
      </c>
      <c r="L124" s="18" t="s">
        <v>61</v>
      </c>
      <c r="M124" s="17">
        <f t="shared" si="42"/>
        <v>6418</v>
      </c>
      <c r="N124" s="17">
        <v>3810</v>
      </c>
      <c r="O124" s="17">
        <v>0</v>
      </c>
      <c r="P124" s="17">
        <v>2608</v>
      </c>
      <c r="Q124" s="17">
        <v>78</v>
      </c>
      <c r="R124" s="17">
        <v>42</v>
      </c>
      <c r="S124" s="17">
        <v>95</v>
      </c>
      <c r="T124" s="17">
        <f t="shared" si="43"/>
        <v>65</v>
      </c>
      <c r="U124" s="17">
        <f t="shared" si="44"/>
        <v>23674</v>
      </c>
      <c r="V124" s="17">
        <v>18062</v>
      </c>
      <c r="W124" s="17">
        <v>5184</v>
      </c>
      <c r="X124" s="17">
        <v>356</v>
      </c>
      <c r="Y124" s="17">
        <v>72</v>
      </c>
      <c r="Z124" s="8" t="s">
        <v>79</v>
      </c>
      <c r="AA124" s="9" t="s">
        <v>63</v>
      </c>
      <c r="AB124" s="19">
        <v>1730</v>
      </c>
      <c r="AC124" s="20" t="s">
        <v>64</v>
      </c>
    </row>
    <row r="125" spans="1:29" ht="30" customHeight="1">
      <c r="A125" s="15">
        <f t="shared" si="41"/>
        <v>91</v>
      </c>
      <c r="B125" s="47" t="s">
        <v>297</v>
      </c>
      <c r="C125" s="16" t="s">
        <v>310</v>
      </c>
      <c r="D125" s="8" t="s">
        <v>56</v>
      </c>
      <c r="E125" s="8" t="s">
        <v>311</v>
      </c>
      <c r="F125" s="8"/>
      <c r="G125" s="17">
        <v>740</v>
      </c>
      <c r="H125" s="17">
        <v>402</v>
      </c>
      <c r="I125" s="17">
        <v>402</v>
      </c>
      <c r="J125" s="18" t="s">
        <v>183</v>
      </c>
      <c r="K125" s="18" t="s">
        <v>78</v>
      </c>
      <c r="L125" s="18" t="s">
        <v>61</v>
      </c>
      <c r="M125" s="17">
        <f t="shared" si="42"/>
        <v>4605</v>
      </c>
      <c r="N125" s="17">
        <v>0</v>
      </c>
      <c r="O125" s="17">
        <v>1139</v>
      </c>
      <c r="P125" s="17">
        <v>3466</v>
      </c>
      <c r="Q125" s="17">
        <v>115</v>
      </c>
      <c r="R125" s="17">
        <v>74</v>
      </c>
      <c r="S125" s="17">
        <v>124</v>
      </c>
      <c r="T125" s="17">
        <f t="shared" si="43"/>
        <v>77</v>
      </c>
      <c r="U125" s="17">
        <f t="shared" si="44"/>
        <v>27926</v>
      </c>
      <c r="V125" s="17">
        <v>25778</v>
      </c>
      <c r="W125" s="17">
        <v>558</v>
      </c>
      <c r="X125" s="17">
        <v>440</v>
      </c>
      <c r="Y125" s="17">
        <v>1150</v>
      </c>
      <c r="Z125" s="8" t="s">
        <v>79</v>
      </c>
      <c r="AA125" s="9" t="s">
        <v>63</v>
      </c>
      <c r="AB125" s="19">
        <v>1730</v>
      </c>
      <c r="AC125" s="20" t="s">
        <v>64</v>
      </c>
    </row>
    <row r="126" spans="1:29" ht="30" customHeight="1">
      <c r="A126" s="15">
        <f t="shared" si="41"/>
        <v>92</v>
      </c>
      <c r="B126" s="47" t="s">
        <v>297</v>
      </c>
      <c r="C126" s="16" t="s">
        <v>312</v>
      </c>
      <c r="D126" s="8" t="s">
        <v>56</v>
      </c>
      <c r="E126" s="8" t="s">
        <v>106</v>
      </c>
      <c r="F126" s="8" t="s">
        <v>13</v>
      </c>
      <c r="G126" s="17">
        <v>357</v>
      </c>
      <c r="H126" s="17">
        <v>319</v>
      </c>
      <c r="I126" s="17">
        <v>319</v>
      </c>
      <c r="J126" s="18" t="s">
        <v>313</v>
      </c>
      <c r="K126" s="18" t="s">
        <v>78</v>
      </c>
      <c r="L126" s="18" t="s">
        <v>61</v>
      </c>
      <c r="M126" s="17">
        <f t="shared" si="42"/>
        <v>4746</v>
      </c>
      <c r="N126" s="17">
        <v>276</v>
      </c>
      <c r="O126" s="17">
        <v>1250</v>
      </c>
      <c r="P126" s="17">
        <v>3220</v>
      </c>
      <c r="Q126" s="17">
        <v>165</v>
      </c>
      <c r="R126" s="17">
        <v>113</v>
      </c>
      <c r="S126" s="17">
        <v>132</v>
      </c>
      <c r="T126" s="17">
        <f t="shared" si="43"/>
        <v>72</v>
      </c>
      <c r="U126" s="17">
        <f t="shared" si="44"/>
        <v>26346</v>
      </c>
      <c r="V126" s="17">
        <v>21303</v>
      </c>
      <c r="W126" s="17">
        <v>1888</v>
      </c>
      <c r="X126" s="17">
        <v>416</v>
      </c>
      <c r="Y126" s="17">
        <v>2739</v>
      </c>
      <c r="Z126" s="8" t="s">
        <v>79</v>
      </c>
      <c r="AA126" s="9" t="s">
        <v>63</v>
      </c>
      <c r="AB126" s="19">
        <v>1730</v>
      </c>
      <c r="AC126" s="20" t="s">
        <v>64</v>
      </c>
    </row>
    <row r="127" spans="1:29" ht="30" customHeight="1">
      <c r="A127" s="15">
        <f t="shared" si="41"/>
        <v>93</v>
      </c>
      <c r="B127" s="47" t="s">
        <v>297</v>
      </c>
      <c r="C127" s="16" t="s">
        <v>314</v>
      </c>
      <c r="D127" s="8" t="s">
        <v>56</v>
      </c>
      <c r="E127" s="8" t="s">
        <v>315</v>
      </c>
      <c r="F127" s="8" t="s">
        <v>126</v>
      </c>
      <c r="G127" s="17">
        <v>210</v>
      </c>
      <c r="H127" s="17">
        <v>170</v>
      </c>
      <c r="I127" s="17">
        <v>167</v>
      </c>
      <c r="J127" s="18" t="s">
        <v>316</v>
      </c>
      <c r="K127" s="18" t="s">
        <v>73</v>
      </c>
      <c r="L127" s="18" t="s">
        <v>61</v>
      </c>
      <c r="M127" s="17">
        <f t="shared" si="42"/>
        <v>2932</v>
      </c>
      <c r="N127" s="17">
        <v>163</v>
      </c>
      <c r="O127" s="17">
        <v>1122</v>
      </c>
      <c r="P127" s="17">
        <v>1647</v>
      </c>
      <c r="Q127" s="17">
        <v>87</v>
      </c>
      <c r="R127" s="17">
        <v>65</v>
      </c>
      <c r="S127" s="17">
        <v>69</v>
      </c>
      <c r="T127" s="17">
        <f t="shared" si="43"/>
        <v>39</v>
      </c>
      <c r="U127" s="17">
        <f t="shared" si="44"/>
        <v>14172</v>
      </c>
      <c r="V127" s="17">
        <v>12769</v>
      </c>
      <c r="W127" s="17">
        <v>1329</v>
      </c>
      <c r="X127" s="17">
        <v>64</v>
      </c>
      <c r="Y127" s="17">
        <v>10</v>
      </c>
      <c r="Z127" s="8" t="s">
        <v>79</v>
      </c>
      <c r="AA127" s="9" t="s">
        <v>63</v>
      </c>
      <c r="AB127" s="19">
        <v>1730</v>
      </c>
      <c r="AC127" s="20" t="s">
        <v>64</v>
      </c>
    </row>
    <row r="128" spans="1:29" ht="30" customHeight="1">
      <c r="A128" s="15">
        <f t="shared" si="41"/>
        <v>94</v>
      </c>
      <c r="B128" s="47" t="s">
        <v>297</v>
      </c>
      <c r="C128" s="16" t="s">
        <v>317</v>
      </c>
      <c r="D128" s="8" t="s">
        <v>56</v>
      </c>
      <c r="E128" s="8" t="s">
        <v>318</v>
      </c>
      <c r="F128" s="8"/>
      <c r="G128" s="17">
        <v>220</v>
      </c>
      <c r="H128" s="17">
        <v>174</v>
      </c>
      <c r="I128" s="17">
        <v>174</v>
      </c>
      <c r="J128" s="18" t="s">
        <v>183</v>
      </c>
      <c r="K128" s="18" t="s">
        <v>78</v>
      </c>
      <c r="L128" s="18" t="s">
        <v>61</v>
      </c>
      <c r="M128" s="17">
        <f t="shared" si="42"/>
        <v>1684</v>
      </c>
      <c r="N128" s="17">
        <v>0</v>
      </c>
      <c r="O128" s="17">
        <v>472</v>
      </c>
      <c r="P128" s="17">
        <v>1212</v>
      </c>
      <c r="Q128" s="17">
        <v>44</v>
      </c>
      <c r="R128" s="17">
        <v>33</v>
      </c>
      <c r="S128" s="17">
        <v>46</v>
      </c>
      <c r="T128" s="17">
        <f t="shared" si="43"/>
        <v>36</v>
      </c>
      <c r="U128" s="17">
        <f t="shared" si="44"/>
        <v>13208</v>
      </c>
      <c r="V128" s="17">
        <v>11935</v>
      </c>
      <c r="W128" s="17">
        <v>896</v>
      </c>
      <c r="X128" s="17">
        <v>267</v>
      </c>
      <c r="Y128" s="17">
        <v>110</v>
      </c>
      <c r="Z128" s="8" t="s">
        <v>79</v>
      </c>
      <c r="AA128" s="9" t="s">
        <v>63</v>
      </c>
      <c r="AB128" s="19">
        <v>1730</v>
      </c>
      <c r="AC128" s="20" t="s">
        <v>64</v>
      </c>
    </row>
    <row r="129" spans="1:29" ht="30" customHeight="1">
      <c r="A129" s="15">
        <f t="shared" si="41"/>
        <v>95</v>
      </c>
      <c r="B129" s="47" t="s">
        <v>297</v>
      </c>
      <c r="C129" s="16" t="s">
        <v>319</v>
      </c>
      <c r="D129" s="8" t="s">
        <v>56</v>
      </c>
      <c r="E129" s="8" t="s">
        <v>318</v>
      </c>
      <c r="F129" s="8"/>
      <c r="G129" s="17">
        <v>350</v>
      </c>
      <c r="H129" s="17">
        <v>129</v>
      </c>
      <c r="I129" s="17">
        <v>129</v>
      </c>
      <c r="J129" s="18" t="s">
        <v>183</v>
      </c>
      <c r="K129" s="18" t="s">
        <v>78</v>
      </c>
      <c r="L129" s="18" t="s">
        <v>61</v>
      </c>
      <c r="M129" s="17">
        <f t="shared" si="42"/>
        <v>3191</v>
      </c>
      <c r="N129" s="17">
        <v>0</v>
      </c>
      <c r="O129" s="17">
        <v>1274</v>
      </c>
      <c r="P129" s="17">
        <v>1917</v>
      </c>
      <c r="Q129" s="17">
        <v>70</v>
      </c>
      <c r="R129" s="17">
        <v>52</v>
      </c>
      <c r="S129" s="17">
        <v>102</v>
      </c>
      <c r="T129" s="17">
        <f t="shared" si="43"/>
        <v>34</v>
      </c>
      <c r="U129" s="17">
        <f t="shared" si="44"/>
        <v>12525</v>
      </c>
      <c r="V129" s="17">
        <v>10074</v>
      </c>
      <c r="W129" s="17">
        <v>671</v>
      </c>
      <c r="X129" s="17">
        <v>173</v>
      </c>
      <c r="Y129" s="17">
        <v>1607</v>
      </c>
      <c r="Z129" s="8" t="s">
        <v>79</v>
      </c>
      <c r="AA129" s="9" t="s">
        <v>63</v>
      </c>
      <c r="AB129" s="19">
        <v>1730</v>
      </c>
      <c r="AC129" s="20" t="s">
        <v>64</v>
      </c>
    </row>
    <row r="130" spans="1:29" ht="30" customHeight="1">
      <c r="A130" s="15">
        <f t="shared" si="41"/>
        <v>96</v>
      </c>
      <c r="B130" s="47" t="s">
        <v>297</v>
      </c>
      <c r="C130" s="16" t="s">
        <v>320</v>
      </c>
      <c r="D130" s="8" t="s">
        <v>56</v>
      </c>
      <c r="E130" s="8" t="s">
        <v>157</v>
      </c>
      <c r="F130" s="8"/>
      <c r="G130" s="17">
        <v>110</v>
      </c>
      <c r="H130" s="17">
        <v>43</v>
      </c>
      <c r="I130" s="17">
        <v>43</v>
      </c>
      <c r="J130" s="18" t="s">
        <v>68</v>
      </c>
      <c r="K130" s="18" t="s">
        <v>78</v>
      </c>
      <c r="L130" s="18" t="s">
        <v>61</v>
      </c>
      <c r="M130" s="17">
        <f t="shared" si="42"/>
        <v>1960</v>
      </c>
      <c r="N130" s="17">
        <v>748</v>
      </c>
      <c r="O130" s="17">
        <v>0</v>
      </c>
      <c r="P130" s="17">
        <v>1212</v>
      </c>
      <c r="Q130" s="17">
        <v>22</v>
      </c>
      <c r="R130" s="17">
        <v>17</v>
      </c>
      <c r="S130" s="17">
        <v>12</v>
      </c>
      <c r="T130" s="17">
        <f t="shared" si="43"/>
        <v>8</v>
      </c>
      <c r="U130" s="17">
        <f t="shared" si="44"/>
        <v>2905</v>
      </c>
      <c r="V130" s="17">
        <v>2777</v>
      </c>
      <c r="W130" s="17">
        <v>32</v>
      </c>
      <c r="X130" s="17">
        <v>96</v>
      </c>
      <c r="Y130" s="17">
        <v>0</v>
      </c>
      <c r="Z130" s="8" t="s">
        <v>79</v>
      </c>
      <c r="AA130" s="9" t="s">
        <v>63</v>
      </c>
      <c r="AB130" s="19">
        <v>1730</v>
      </c>
      <c r="AC130" s="20" t="s">
        <v>64</v>
      </c>
    </row>
    <row r="131" spans="1:29" ht="30" customHeight="1">
      <c r="A131" s="15">
        <f t="shared" si="41"/>
        <v>97</v>
      </c>
      <c r="B131" s="47" t="s">
        <v>297</v>
      </c>
      <c r="C131" s="16" t="s">
        <v>321</v>
      </c>
      <c r="D131" s="8" t="s">
        <v>56</v>
      </c>
      <c r="E131" s="8" t="s">
        <v>71</v>
      </c>
      <c r="F131" s="8"/>
      <c r="G131" s="17">
        <v>250</v>
      </c>
      <c r="H131" s="17">
        <v>174</v>
      </c>
      <c r="I131" s="17">
        <v>174</v>
      </c>
      <c r="J131" s="18" t="s">
        <v>68</v>
      </c>
      <c r="K131" s="18" t="s">
        <v>78</v>
      </c>
      <c r="L131" s="18" t="s">
        <v>61</v>
      </c>
      <c r="M131" s="17">
        <f t="shared" si="42"/>
        <v>3388</v>
      </c>
      <c r="N131" s="17">
        <v>1251</v>
      </c>
      <c r="O131" s="17">
        <v>160</v>
      </c>
      <c r="P131" s="17">
        <v>1977</v>
      </c>
      <c r="Q131" s="17">
        <v>50</v>
      </c>
      <c r="R131" s="17">
        <v>38</v>
      </c>
      <c r="S131" s="17">
        <v>62</v>
      </c>
      <c r="T131" s="17">
        <f t="shared" si="43"/>
        <v>44</v>
      </c>
      <c r="U131" s="17">
        <f t="shared" si="44"/>
        <v>16081</v>
      </c>
      <c r="V131" s="17">
        <v>15624</v>
      </c>
      <c r="W131" s="17">
        <v>221</v>
      </c>
      <c r="X131" s="17">
        <v>234</v>
      </c>
      <c r="Y131" s="17">
        <v>2</v>
      </c>
      <c r="Z131" s="8" t="s">
        <v>79</v>
      </c>
      <c r="AA131" s="9" t="s">
        <v>63</v>
      </c>
      <c r="AB131" s="19">
        <v>1730</v>
      </c>
      <c r="AC131" s="20" t="s">
        <v>64</v>
      </c>
    </row>
    <row r="132" spans="1:29" ht="15" customHeight="1">
      <c r="A132" s="23"/>
      <c r="B132" s="24" t="s">
        <v>96</v>
      </c>
      <c r="C132" s="34"/>
      <c r="D132" s="24"/>
      <c r="E132" s="24"/>
      <c r="F132" s="26"/>
      <c r="G132" s="27">
        <f>SUM(G119:G131)</f>
        <v>6757</v>
      </c>
      <c r="H132" s="27">
        <f>SUM(H119:H131)</f>
        <v>3346</v>
      </c>
      <c r="I132" s="27">
        <f>SUM(I119:I131)</f>
        <v>3343</v>
      </c>
      <c r="J132" s="28"/>
      <c r="K132" s="29"/>
      <c r="L132" s="30"/>
      <c r="M132" s="27">
        <f aca="true" t="shared" si="45" ref="M132:Y132">SUM(M119:M131)</f>
        <v>51470</v>
      </c>
      <c r="N132" s="27">
        <f t="shared" si="45"/>
        <v>12955</v>
      </c>
      <c r="O132" s="27">
        <f t="shared" si="45"/>
        <v>5862</v>
      </c>
      <c r="P132" s="27">
        <f t="shared" si="45"/>
        <v>32653</v>
      </c>
      <c r="Q132" s="27">
        <f t="shared" si="45"/>
        <v>1305</v>
      </c>
      <c r="R132" s="27">
        <f t="shared" si="45"/>
        <v>883</v>
      </c>
      <c r="S132" s="27">
        <f t="shared" si="45"/>
        <v>1245</v>
      </c>
      <c r="T132" s="27">
        <f t="shared" si="45"/>
        <v>795</v>
      </c>
      <c r="U132" s="27">
        <f t="shared" si="45"/>
        <v>290256</v>
      </c>
      <c r="V132" s="27">
        <f t="shared" si="45"/>
        <v>254680</v>
      </c>
      <c r="W132" s="27">
        <f t="shared" si="45"/>
        <v>25071</v>
      </c>
      <c r="X132" s="27">
        <f t="shared" si="45"/>
        <v>4526</v>
      </c>
      <c r="Y132" s="27">
        <f t="shared" si="45"/>
        <v>5979</v>
      </c>
      <c r="Z132" s="31"/>
      <c r="AA132" s="32"/>
      <c r="AB132" s="25"/>
      <c r="AC132" s="33"/>
    </row>
    <row r="133" spans="1:29" ht="30" customHeight="1">
      <c r="A133" s="15">
        <f>IF(A132="",A131+1,A132+1)</f>
        <v>98</v>
      </c>
      <c r="B133" s="16" t="s">
        <v>322</v>
      </c>
      <c r="C133" s="16" t="s">
        <v>323</v>
      </c>
      <c r="D133" s="8" t="s">
        <v>56</v>
      </c>
      <c r="E133" s="8" t="s">
        <v>324</v>
      </c>
      <c r="F133" s="8" t="s">
        <v>325</v>
      </c>
      <c r="G133" s="17">
        <v>4300</v>
      </c>
      <c r="H133" s="17">
        <v>2710</v>
      </c>
      <c r="I133" s="17">
        <v>2710</v>
      </c>
      <c r="J133" s="18" t="s">
        <v>326</v>
      </c>
      <c r="K133" s="18" t="s">
        <v>78</v>
      </c>
      <c r="L133" s="18" t="s">
        <v>327</v>
      </c>
      <c r="M133" s="17">
        <f>SUM(N133:P133)</f>
        <v>26305</v>
      </c>
      <c r="N133" s="17">
        <v>15</v>
      </c>
      <c r="O133" s="17">
        <v>5694</v>
      </c>
      <c r="P133" s="17">
        <v>20596</v>
      </c>
      <c r="Q133" s="17">
        <v>2190</v>
      </c>
      <c r="R133" s="17">
        <v>1373</v>
      </c>
      <c r="S133" s="17">
        <v>1595</v>
      </c>
      <c r="T133" s="17">
        <f>ROUND(U133/365,0)</f>
        <v>743</v>
      </c>
      <c r="U133" s="17">
        <f>V133+W133+X133+Y133</f>
        <v>271148</v>
      </c>
      <c r="V133" s="17">
        <v>214563</v>
      </c>
      <c r="W133" s="17">
        <v>19166</v>
      </c>
      <c r="X133" s="17">
        <v>14057</v>
      </c>
      <c r="Y133" s="17">
        <v>23362</v>
      </c>
      <c r="Z133" s="8" t="s">
        <v>79</v>
      </c>
      <c r="AA133" s="9" t="s">
        <v>118</v>
      </c>
      <c r="AB133" s="19">
        <v>1995</v>
      </c>
      <c r="AC133" s="20" t="s">
        <v>64</v>
      </c>
    </row>
    <row r="134" spans="1:29" ht="30" customHeight="1">
      <c r="A134" s="15">
        <f>IF(A133="",A132+1,A133+1)</f>
        <v>99</v>
      </c>
      <c r="B134" s="16" t="s">
        <v>322</v>
      </c>
      <c r="C134" s="16" t="s">
        <v>328</v>
      </c>
      <c r="D134" s="8" t="s">
        <v>56</v>
      </c>
      <c r="E134" s="8" t="s">
        <v>329</v>
      </c>
      <c r="F134" s="8" t="s">
        <v>330</v>
      </c>
      <c r="G134" s="17">
        <v>2080</v>
      </c>
      <c r="H134" s="17">
        <v>633</v>
      </c>
      <c r="I134" s="17">
        <v>628</v>
      </c>
      <c r="J134" s="18" t="s">
        <v>183</v>
      </c>
      <c r="K134" s="18" t="s">
        <v>78</v>
      </c>
      <c r="L134" s="18" t="s">
        <v>61</v>
      </c>
      <c r="M134" s="17">
        <f>SUM(N134:P134)</f>
        <v>11623</v>
      </c>
      <c r="N134" s="17">
        <v>301</v>
      </c>
      <c r="O134" s="17">
        <v>70</v>
      </c>
      <c r="P134" s="17">
        <v>11252</v>
      </c>
      <c r="Q134" s="17">
        <v>324</v>
      </c>
      <c r="R134" s="17">
        <v>219</v>
      </c>
      <c r="S134" s="17">
        <v>282</v>
      </c>
      <c r="T134" s="17">
        <f>ROUND(U134/365,0)</f>
        <v>172</v>
      </c>
      <c r="U134" s="17">
        <f>V134+W134+X134+Y134</f>
        <v>62834</v>
      </c>
      <c r="V134" s="17">
        <v>49722</v>
      </c>
      <c r="W134" s="17">
        <v>4441</v>
      </c>
      <c r="X134" s="17">
        <v>3142</v>
      </c>
      <c r="Y134" s="17">
        <v>5529</v>
      </c>
      <c r="Z134" s="8" t="s">
        <v>79</v>
      </c>
      <c r="AA134" s="9" t="s">
        <v>118</v>
      </c>
      <c r="AB134" s="19">
        <v>1995</v>
      </c>
      <c r="AC134" s="20" t="s">
        <v>64</v>
      </c>
    </row>
    <row r="135" spans="1:29" ht="30" customHeight="1">
      <c r="A135" s="15">
        <f>IF(A134="",A133+1,A134+1)</f>
        <v>100</v>
      </c>
      <c r="B135" s="16" t="s">
        <v>322</v>
      </c>
      <c r="C135" s="16" t="s">
        <v>331</v>
      </c>
      <c r="D135" s="8" t="s">
        <v>56</v>
      </c>
      <c r="E135" s="8" t="s">
        <v>332</v>
      </c>
      <c r="F135" s="8" t="s">
        <v>114</v>
      </c>
      <c r="G135" s="17">
        <v>810</v>
      </c>
      <c r="H135" s="17">
        <v>602</v>
      </c>
      <c r="I135" s="17">
        <v>595</v>
      </c>
      <c r="J135" s="18" t="s">
        <v>183</v>
      </c>
      <c r="K135" s="18" t="s">
        <v>78</v>
      </c>
      <c r="L135" s="18" t="s">
        <v>134</v>
      </c>
      <c r="M135" s="17">
        <f>SUM(N135:P135)</f>
        <v>16570</v>
      </c>
      <c r="N135" s="17">
        <v>1196</v>
      </c>
      <c r="O135" s="17">
        <v>434</v>
      </c>
      <c r="P135" s="17">
        <v>14940</v>
      </c>
      <c r="Q135" s="17">
        <v>430</v>
      </c>
      <c r="R135" s="17">
        <v>223</v>
      </c>
      <c r="S135" s="17">
        <v>334</v>
      </c>
      <c r="T135" s="17">
        <f>ROUND(U135/365,0)</f>
        <v>163</v>
      </c>
      <c r="U135" s="17">
        <f>V135+W135+X135+Y135</f>
        <v>59532</v>
      </c>
      <c r="V135" s="17">
        <v>47109</v>
      </c>
      <c r="W135" s="17">
        <v>4208</v>
      </c>
      <c r="X135" s="17">
        <v>2976</v>
      </c>
      <c r="Y135" s="17">
        <v>5239</v>
      </c>
      <c r="Z135" s="8" t="s">
        <v>79</v>
      </c>
      <c r="AA135" s="9" t="s">
        <v>118</v>
      </c>
      <c r="AB135" s="19">
        <v>1995</v>
      </c>
      <c r="AC135" s="20" t="s">
        <v>64</v>
      </c>
    </row>
    <row r="136" spans="1:29" ht="30" customHeight="1">
      <c r="A136" s="15">
        <f>IF(A135="",A134+1,A135+1)</f>
        <v>101</v>
      </c>
      <c r="B136" s="16" t="s">
        <v>322</v>
      </c>
      <c r="C136" s="16" t="s">
        <v>333</v>
      </c>
      <c r="D136" s="8" t="s">
        <v>75</v>
      </c>
      <c r="E136" s="8" t="s">
        <v>140</v>
      </c>
      <c r="F136" s="8"/>
      <c r="G136" s="17">
        <v>150</v>
      </c>
      <c r="H136" s="17">
        <v>79</v>
      </c>
      <c r="I136" s="17">
        <v>77</v>
      </c>
      <c r="J136" s="18" t="s">
        <v>334</v>
      </c>
      <c r="K136" s="18" t="s">
        <v>78</v>
      </c>
      <c r="L136" s="18" t="s">
        <v>220</v>
      </c>
      <c r="M136" s="17">
        <f>SUM(N136:P136)</f>
        <v>1005</v>
      </c>
      <c r="N136" s="17">
        <v>5</v>
      </c>
      <c r="O136" s="17">
        <v>0</v>
      </c>
      <c r="P136" s="17">
        <v>1000</v>
      </c>
      <c r="Q136" s="17">
        <v>23</v>
      </c>
      <c r="R136" s="17">
        <v>15</v>
      </c>
      <c r="S136" s="17">
        <v>20</v>
      </c>
      <c r="T136" s="17">
        <f>ROUND(U136/365,0)</f>
        <v>19</v>
      </c>
      <c r="U136" s="17">
        <f>V136+W136+X136+Y136</f>
        <v>6820</v>
      </c>
      <c r="V136" s="17">
        <v>6735</v>
      </c>
      <c r="W136" s="17">
        <v>0</v>
      </c>
      <c r="X136" s="17">
        <v>55</v>
      </c>
      <c r="Y136" s="17">
        <v>30</v>
      </c>
      <c r="Z136" s="8" t="s">
        <v>79</v>
      </c>
      <c r="AA136" s="9" t="s">
        <v>118</v>
      </c>
      <c r="AB136" s="19">
        <v>750</v>
      </c>
      <c r="AC136" s="20" t="s">
        <v>169</v>
      </c>
    </row>
    <row r="137" spans="1:29" ht="15" customHeight="1">
      <c r="A137" s="23"/>
      <c r="B137" s="24" t="s">
        <v>96</v>
      </c>
      <c r="C137" s="34"/>
      <c r="D137" s="24"/>
      <c r="E137" s="24"/>
      <c r="F137" s="26"/>
      <c r="G137" s="27">
        <f>SUM(G133:G136)</f>
        <v>7340</v>
      </c>
      <c r="H137" s="27">
        <f>SUM(H133:H136)</f>
        <v>4024</v>
      </c>
      <c r="I137" s="27">
        <f>SUM(I133:I136)</f>
        <v>4010</v>
      </c>
      <c r="J137" s="28"/>
      <c r="K137" s="29"/>
      <c r="L137" s="30"/>
      <c r="M137" s="27">
        <f aca="true" t="shared" si="46" ref="M137:Y137">SUM(M133:M136)</f>
        <v>55503</v>
      </c>
      <c r="N137" s="27">
        <f t="shared" si="46"/>
        <v>1517</v>
      </c>
      <c r="O137" s="27">
        <f t="shared" si="46"/>
        <v>6198</v>
      </c>
      <c r="P137" s="27">
        <f t="shared" si="46"/>
        <v>47788</v>
      </c>
      <c r="Q137" s="27">
        <f t="shared" si="46"/>
        <v>2967</v>
      </c>
      <c r="R137" s="27">
        <f t="shared" si="46"/>
        <v>1830</v>
      </c>
      <c r="S137" s="27">
        <f t="shared" si="46"/>
        <v>2231</v>
      </c>
      <c r="T137" s="27">
        <f t="shared" si="46"/>
        <v>1097</v>
      </c>
      <c r="U137" s="27">
        <f t="shared" si="46"/>
        <v>400334</v>
      </c>
      <c r="V137" s="27">
        <f t="shared" si="46"/>
        <v>318129</v>
      </c>
      <c r="W137" s="27">
        <f t="shared" si="46"/>
        <v>27815</v>
      </c>
      <c r="X137" s="27">
        <f t="shared" si="46"/>
        <v>20230</v>
      </c>
      <c r="Y137" s="27">
        <f t="shared" si="46"/>
        <v>34160</v>
      </c>
      <c r="Z137" s="31"/>
      <c r="AA137" s="32"/>
      <c r="AB137" s="25"/>
      <c r="AC137" s="33"/>
    </row>
    <row r="138" spans="1:29" ht="30" customHeight="1">
      <c r="A138" s="15">
        <f>IF(A137="",A136+1,A137+1)</f>
        <v>102</v>
      </c>
      <c r="B138" s="47" t="s">
        <v>335</v>
      </c>
      <c r="C138" s="16" t="s">
        <v>336</v>
      </c>
      <c r="D138" s="8" t="s">
        <v>56</v>
      </c>
      <c r="E138" s="8" t="s">
        <v>337</v>
      </c>
      <c r="F138" s="8"/>
      <c r="G138" s="17">
        <v>3000</v>
      </c>
      <c r="H138" s="17">
        <v>1802</v>
      </c>
      <c r="I138" s="17">
        <v>1799</v>
      </c>
      <c r="J138" s="18" t="s">
        <v>68</v>
      </c>
      <c r="K138" s="18" t="s">
        <v>78</v>
      </c>
      <c r="L138" s="18" t="s">
        <v>61</v>
      </c>
      <c r="M138" s="17">
        <f>SUM(N138:P138)</f>
        <v>42415</v>
      </c>
      <c r="N138" s="17">
        <v>0</v>
      </c>
      <c r="O138" s="17">
        <v>3744</v>
      </c>
      <c r="P138" s="17">
        <v>38671</v>
      </c>
      <c r="Q138" s="17">
        <v>600</v>
      </c>
      <c r="R138" s="17">
        <v>405</v>
      </c>
      <c r="S138" s="17">
        <v>508</v>
      </c>
      <c r="T138" s="17">
        <f>ROUND(U138/365,0)</f>
        <v>304</v>
      </c>
      <c r="U138" s="17">
        <f>V138+W138+X138+Y138</f>
        <v>110895</v>
      </c>
      <c r="V138" s="17">
        <v>95904</v>
      </c>
      <c r="W138" s="17">
        <v>10697</v>
      </c>
      <c r="X138" s="17">
        <v>3740</v>
      </c>
      <c r="Y138" s="17">
        <v>554</v>
      </c>
      <c r="Z138" s="8" t="s">
        <v>5</v>
      </c>
      <c r="AA138" s="9" t="s">
        <v>338</v>
      </c>
      <c r="AB138" s="19">
        <v>1722</v>
      </c>
      <c r="AC138" s="20" t="s">
        <v>64</v>
      </c>
    </row>
    <row r="139" spans="1:29" ht="15" customHeight="1">
      <c r="A139" s="23"/>
      <c r="B139" s="24" t="s">
        <v>96</v>
      </c>
      <c r="C139" s="34"/>
      <c r="D139" s="24"/>
      <c r="E139" s="24"/>
      <c r="F139" s="26"/>
      <c r="G139" s="27">
        <f>G138</f>
        <v>3000</v>
      </c>
      <c r="H139" s="27">
        <f>H138</f>
        <v>1802</v>
      </c>
      <c r="I139" s="27">
        <f>I138</f>
        <v>1799</v>
      </c>
      <c r="J139" s="28"/>
      <c r="K139" s="29"/>
      <c r="L139" s="30"/>
      <c r="M139" s="27">
        <f aca="true" t="shared" si="47" ref="M139:Y139">M138</f>
        <v>42415</v>
      </c>
      <c r="N139" s="27">
        <f t="shared" si="47"/>
        <v>0</v>
      </c>
      <c r="O139" s="27">
        <f t="shared" si="47"/>
        <v>3744</v>
      </c>
      <c r="P139" s="27">
        <f t="shared" si="47"/>
        <v>38671</v>
      </c>
      <c r="Q139" s="27">
        <f t="shared" si="47"/>
        <v>600</v>
      </c>
      <c r="R139" s="27">
        <f t="shared" si="47"/>
        <v>405</v>
      </c>
      <c r="S139" s="27">
        <f t="shared" si="47"/>
        <v>508</v>
      </c>
      <c r="T139" s="27">
        <f t="shared" si="47"/>
        <v>304</v>
      </c>
      <c r="U139" s="27">
        <f t="shared" si="47"/>
        <v>110895</v>
      </c>
      <c r="V139" s="27">
        <f t="shared" si="47"/>
        <v>95904</v>
      </c>
      <c r="W139" s="27">
        <f t="shared" si="47"/>
        <v>10697</v>
      </c>
      <c r="X139" s="27">
        <f t="shared" si="47"/>
        <v>3740</v>
      </c>
      <c r="Y139" s="27">
        <f t="shared" si="47"/>
        <v>554</v>
      </c>
      <c r="Z139" s="31"/>
      <c r="AA139" s="32"/>
      <c r="AB139" s="25"/>
      <c r="AC139" s="33"/>
    </row>
    <row r="140" spans="1:29" ht="30" customHeight="1">
      <c r="A140" s="15">
        <f>IF(A139="",A138+1,A139+1)</f>
        <v>103</v>
      </c>
      <c r="B140" s="47" t="s">
        <v>339</v>
      </c>
      <c r="C140" s="16" t="s">
        <v>340</v>
      </c>
      <c r="D140" s="8" t="s">
        <v>56</v>
      </c>
      <c r="E140" s="8" t="s">
        <v>341</v>
      </c>
      <c r="F140" s="8"/>
      <c r="G140" s="17">
        <v>230</v>
      </c>
      <c r="H140" s="17">
        <v>59</v>
      </c>
      <c r="I140" s="17">
        <v>59</v>
      </c>
      <c r="J140" s="18" t="s">
        <v>68</v>
      </c>
      <c r="K140" s="18" t="s">
        <v>78</v>
      </c>
      <c r="L140" s="18" t="s">
        <v>61</v>
      </c>
      <c r="M140" s="17">
        <f>SUM(N140:P140)</f>
        <v>5180</v>
      </c>
      <c r="N140" s="17">
        <v>3072</v>
      </c>
      <c r="O140" s="17">
        <v>0</v>
      </c>
      <c r="P140" s="17">
        <v>2108</v>
      </c>
      <c r="Q140" s="17">
        <v>35</v>
      </c>
      <c r="R140" s="17">
        <v>23</v>
      </c>
      <c r="S140" s="17">
        <v>34</v>
      </c>
      <c r="T140" s="17">
        <f>ROUND(U140/365,0)</f>
        <v>21</v>
      </c>
      <c r="U140" s="17">
        <f>V140+W140+X140+Y140</f>
        <v>7667</v>
      </c>
      <c r="V140" s="17">
        <v>3639</v>
      </c>
      <c r="W140" s="17">
        <v>2858</v>
      </c>
      <c r="X140" s="17">
        <v>234</v>
      </c>
      <c r="Y140" s="17">
        <v>936</v>
      </c>
      <c r="Z140" s="8" t="s">
        <v>79</v>
      </c>
      <c r="AA140" s="9" t="s">
        <v>63</v>
      </c>
      <c r="AB140" s="19">
        <v>1722</v>
      </c>
      <c r="AC140" s="20" t="s">
        <v>64</v>
      </c>
    </row>
    <row r="141" spans="1:29" ht="15" customHeight="1" thickBot="1">
      <c r="A141" s="48"/>
      <c r="B141" s="49" t="s">
        <v>96</v>
      </c>
      <c r="C141" s="50"/>
      <c r="D141" s="49"/>
      <c r="E141" s="49"/>
      <c r="F141" s="51"/>
      <c r="G141" s="52">
        <f>G140</f>
        <v>230</v>
      </c>
      <c r="H141" s="52">
        <f>H140</f>
        <v>59</v>
      </c>
      <c r="I141" s="52">
        <f>I140</f>
        <v>59</v>
      </c>
      <c r="J141" s="53"/>
      <c r="K141" s="54"/>
      <c r="L141" s="55"/>
      <c r="M141" s="52">
        <f aca="true" t="shared" si="48" ref="M141:Y141">M140</f>
        <v>5180</v>
      </c>
      <c r="N141" s="52">
        <f t="shared" si="48"/>
        <v>3072</v>
      </c>
      <c r="O141" s="52">
        <f t="shared" si="48"/>
        <v>0</v>
      </c>
      <c r="P141" s="52">
        <f t="shared" si="48"/>
        <v>2108</v>
      </c>
      <c r="Q141" s="52">
        <f t="shared" si="48"/>
        <v>35</v>
      </c>
      <c r="R141" s="52">
        <f t="shared" si="48"/>
        <v>23</v>
      </c>
      <c r="S141" s="52">
        <f t="shared" si="48"/>
        <v>34</v>
      </c>
      <c r="T141" s="52">
        <f t="shared" si="48"/>
        <v>21</v>
      </c>
      <c r="U141" s="52">
        <f t="shared" si="48"/>
        <v>7667</v>
      </c>
      <c r="V141" s="52">
        <f t="shared" si="48"/>
        <v>3639</v>
      </c>
      <c r="W141" s="52">
        <f t="shared" si="48"/>
        <v>2858</v>
      </c>
      <c r="X141" s="52">
        <f t="shared" si="48"/>
        <v>234</v>
      </c>
      <c r="Y141" s="52">
        <f t="shared" si="48"/>
        <v>936</v>
      </c>
      <c r="Z141" s="56"/>
      <c r="AA141" s="57"/>
      <c r="AB141" s="58"/>
      <c r="AC141" s="59"/>
    </row>
    <row r="142" spans="1:29" ht="30" customHeight="1" thickTop="1">
      <c r="A142" s="60"/>
      <c r="B142" s="61" t="s">
        <v>342</v>
      </c>
      <c r="C142" s="62"/>
      <c r="D142" s="61"/>
      <c r="E142" s="61"/>
      <c r="F142" s="63"/>
      <c r="G142" s="64">
        <f>G15+G17+G19+G23+G28+G32+G35+G41+G46+G48+G50+G53+G58+G61+G65+G71+G76+G79+G83+G85+G93+G95+G98+G100+G102+G112+G114+G118+G132+G137+G139+G141</f>
        <v>92895</v>
      </c>
      <c r="H142" s="64">
        <f>H15+H17+H19+H23+H28+H32+H35+H41+H46+H48+H50+H53+H58+H61+H65+H71+H76+H79+H83+H85+H93+H95+H98+H100+H102+H112+H114+H118+H132+H137+H139+H141</f>
        <v>60721</v>
      </c>
      <c r="I142" s="64">
        <f>I15+I17+I19+I23+I28+I32+I35+I41+I46+I48+I50+I53+I58+I61+I65+I71+I76+I79+I83+I85+I93+I95+I98+I100+I102+I112+I114+I118+I132+I137+I139+I141</f>
        <v>59375</v>
      </c>
      <c r="J142" s="65"/>
      <c r="K142" s="66"/>
      <c r="L142" s="67"/>
      <c r="M142" s="64">
        <f aca="true" t="shared" si="49" ref="M142:Y142">M15+M17+M19+M23+M28+M32+M35+M41+M46+M48+M50+M53+M58+M61+M65+M71+M76+M79+M83+M85+M93+M95+M98+M100+M102+M112+M114+M118+M132+M137+M139+M141</f>
        <v>1095497</v>
      </c>
      <c r="N142" s="64">
        <f t="shared" si="49"/>
        <v>175596</v>
      </c>
      <c r="O142" s="64">
        <f t="shared" si="49"/>
        <v>71849</v>
      </c>
      <c r="P142" s="64">
        <f t="shared" si="49"/>
        <v>848052</v>
      </c>
      <c r="Q142" s="64">
        <f t="shared" si="49"/>
        <v>41112</v>
      </c>
      <c r="R142" s="64">
        <f t="shared" si="49"/>
        <v>28644</v>
      </c>
      <c r="S142" s="64">
        <f t="shared" si="49"/>
        <v>29113</v>
      </c>
      <c r="T142" s="64">
        <f t="shared" si="49"/>
        <v>19091</v>
      </c>
      <c r="U142" s="64">
        <f t="shared" si="49"/>
        <v>6965660</v>
      </c>
      <c r="V142" s="64">
        <f t="shared" si="49"/>
        <v>4465370</v>
      </c>
      <c r="W142" s="64">
        <f t="shared" si="49"/>
        <v>1208470</v>
      </c>
      <c r="X142" s="64">
        <f t="shared" si="49"/>
        <v>322293</v>
      </c>
      <c r="Y142" s="64">
        <f t="shared" si="49"/>
        <v>969527</v>
      </c>
      <c r="Z142" s="68"/>
      <c r="AA142" s="69"/>
      <c r="AB142" s="69"/>
      <c r="AC142" s="70"/>
    </row>
    <row r="143" ht="15" customHeight="1">
      <c r="AB143" s="2"/>
    </row>
    <row r="144" ht="15" customHeight="1">
      <c r="A144" s="1" t="s">
        <v>344</v>
      </c>
    </row>
    <row r="145" spans="1:4" ht="15" customHeight="1">
      <c r="A145" s="2" t="s">
        <v>345</v>
      </c>
      <c r="B145" s="74" t="s">
        <v>41</v>
      </c>
      <c r="C145" s="74"/>
      <c r="D145" s="1" t="s">
        <v>356</v>
      </c>
    </row>
    <row r="146" spans="1:4" ht="15" customHeight="1">
      <c r="A146" s="2" t="s">
        <v>346</v>
      </c>
      <c r="B146" s="74" t="s">
        <v>352</v>
      </c>
      <c r="C146" s="74"/>
      <c r="D146" s="1" t="s">
        <v>357</v>
      </c>
    </row>
    <row r="147" spans="1:4" ht="15" customHeight="1">
      <c r="A147" s="2" t="s">
        <v>347</v>
      </c>
      <c r="B147" s="74" t="s">
        <v>355</v>
      </c>
      <c r="C147" s="74"/>
      <c r="D147" s="1" t="s">
        <v>358</v>
      </c>
    </row>
    <row r="148" spans="1:4" ht="15" customHeight="1">
      <c r="A148" s="2" t="s">
        <v>348</v>
      </c>
      <c r="B148" s="74" t="s">
        <v>353</v>
      </c>
      <c r="C148" s="74"/>
      <c r="D148" s="1" t="s">
        <v>359</v>
      </c>
    </row>
    <row r="149" spans="1:4" ht="15" customHeight="1">
      <c r="A149" s="2" t="s">
        <v>349</v>
      </c>
      <c r="B149" s="74" t="s">
        <v>36</v>
      </c>
      <c r="C149" s="74"/>
      <c r="D149" s="1" t="s">
        <v>360</v>
      </c>
    </row>
    <row r="150" spans="1:4" ht="15" customHeight="1">
      <c r="A150" s="2" t="s">
        <v>350</v>
      </c>
      <c r="B150" s="74" t="s">
        <v>37</v>
      </c>
      <c r="C150" s="74"/>
      <c r="D150" s="1" t="s">
        <v>361</v>
      </c>
    </row>
    <row r="151" spans="1:4" ht="15" customHeight="1">
      <c r="A151" s="2"/>
      <c r="B151" s="71"/>
      <c r="C151" s="71"/>
      <c r="D151" s="1" t="s">
        <v>362</v>
      </c>
    </row>
    <row r="152" spans="1:4" ht="15" customHeight="1">
      <c r="A152" s="2" t="s">
        <v>351</v>
      </c>
      <c r="B152" s="74" t="s">
        <v>354</v>
      </c>
      <c r="C152" s="74"/>
      <c r="D152" s="1" t="s">
        <v>363</v>
      </c>
    </row>
  </sheetData>
  <mergeCells count="47">
    <mergeCell ref="B149:C149"/>
    <mergeCell ref="B150:C150"/>
    <mergeCell ref="B152:C152"/>
    <mergeCell ref="B145:C145"/>
    <mergeCell ref="B146:C146"/>
    <mergeCell ref="B147:C147"/>
    <mergeCell ref="B148:C148"/>
    <mergeCell ref="C83:F83"/>
    <mergeCell ref="C71:F71"/>
    <mergeCell ref="C65:F65"/>
    <mergeCell ref="B4:B6"/>
    <mergeCell ref="C4:C6"/>
    <mergeCell ref="B3:D3"/>
    <mergeCell ref="C53:F53"/>
    <mergeCell ref="Q3:Q6"/>
    <mergeCell ref="R3:R6"/>
    <mergeCell ref="S3:S6"/>
    <mergeCell ref="G3:G6"/>
    <mergeCell ref="H3:H6"/>
    <mergeCell ref="I3:I6"/>
    <mergeCell ref="N4:N6"/>
    <mergeCell ref="P4:P6"/>
    <mergeCell ref="O4:O6"/>
    <mergeCell ref="N3:O3"/>
    <mergeCell ref="X4:X6"/>
    <mergeCell ref="Y4:Y6"/>
    <mergeCell ref="T3:T6"/>
    <mergeCell ref="V5:V6"/>
    <mergeCell ref="W5:W6"/>
    <mergeCell ref="V4:W4"/>
    <mergeCell ref="V3:Y3"/>
    <mergeCell ref="U3:U6"/>
    <mergeCell ref="AC4:AC6"/>
    <mergeCell ref="AB3:AC3"/>
    <mergeCell ref="Z3:Z6"/>
    <mergeCell ref="AA3:AA6"/>
    <mergeCell ref="AB4:AB6"/>
    <mergeCell ref="A1:M2"/>
    <mergeCell ref="J3:J6"/>
    <mergeCell ref="K3:K6"/>
    <mergeCell ref="L3:L6"/>
    <mergeCell ref="M3:M6"/>
    <mergeCell ref="E4:E6"/>
    <mergeCell ref="F4:F6"/>
    <mergeCell ref="D4:D6"/>
    <mergeCell ref="E3:F3"/>
    <mergeCell ref="A3:A6"/>
  </mergeCells>
  <printOptions horizontalCentered="1"/>
  <pageMargins left="0.5905511811023623" right="0.5905511811023623" top="0.5905511811023623" bottom="0.3937007874015748" header="0.3937007874015748" footer="0"/>
  <pageSetup firstPageNumber="58" useFirstPageNumber="1" fitToHeight="3" fitToWidth="1" horizontalDpi="300" verticalDpi="300" orientation="portrait" pageOrder="overThenDown"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2010-10-28T09:24:47Z</cp:lastPrinted>
  <dcterms:created xsi:type="dcterms:W3CDTF">2010-09-03T07:54:43Z</dcterms:created>
  <dcterms:modified xsi:type="dcterms:W3CDTF">2010-10-28T09:32:00Z</dcterms:modified>
  <cp:category/>
  <cp:version/>
  <cp:contentType/>
  <cp:contentStatus/>
</cp:coreProperties>
</file>