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'１'!$A$1:$CL$74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<sst xmlns="http://schemas.openxmlformats.org/spreadsheetml/2006/main" count="404" uniqueCount="255">
  <si>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</si>
  <si>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</si>
  <si>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</si>
  <si>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</si>
  <si>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</si>
  <si>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</si>
  <si>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</si>
  <si>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</si>
  <si>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</si>
  <si>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</si>
  <si>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</si>
  <si>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</si>
  <si>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</si>
  <si>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</si>
  <si>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</si>
  <si>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</si>
  <si>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</si>
  <si>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</si>
  <si>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</si>
  <si>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</si>
  <si>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</si>
  <si>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</si>
  <si>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</si>
  <si>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</si>
  <si>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</si>
  <si>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</si>
  <si>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</si>
  <si>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</si>
  <si>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</si>
  <si>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</si>
  <si>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</si>
  <si>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</si>
  <si>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</si>
  <si>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</si>
  <si>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</si>
  <si>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</si>
  <si>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</si>
  <si>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</si>
  <si>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</si>
  <si>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</si>
  <si>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</si>
  <si>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</si>
  <si>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</si>
  <si>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</si>
  <si>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</si>
  <si>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</si>
  <si>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</si>
  <si>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</si>
  <si>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</si>
  <si>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</si>
  <si>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</si>
  <si>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</si>
  <si>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</si>
  <si>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</si>
  <si>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</si>
  <si>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</si>
  <si>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</si>
  <si>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</si>
  <si>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</si>
  <si>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</si>
  <si>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</si>
  <si>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</si>
  <si>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</si>
  <si>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</si>
  <si>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</si>
  <si>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</si>
  <si>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</si>
  <si>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</si>
  <si>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</si>
  <si>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</si>
  <si>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</si>
  <si>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</si>
  <si>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</si>
  <si>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</si>
  <si>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</si>
  <si>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</si>
  <si>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</si>
  <si>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</si>
  <si>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</si>
  <si>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</si>
  <si>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</si>
  <si>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</si>
  <si>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</si>
  <si>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</si>
  <si>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</si>
  <si>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</si>
  <si>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</si>
  <si>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</si>
  <si>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</si>
  <si>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</si>
  <si>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</si>
  <si>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</si>
  <si>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</si>
  <si>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</si>
  <si>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</si>
  <si>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</si>
  <si>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</si>
  <si>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</si>
  <si>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</si>
  <si>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</si>
  <si>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</si>
  <si>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</si>
  <si>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</si>
  <si>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</si>
  <si>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</si>
  <si>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</si>
  <si>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</si>
  <si>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</si>
  <si>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</si>
  <si>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</si>
  <si>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</si>
  <si>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</si>
  <si>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</si>
  <si>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</si>
  <si>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</si>
  <si>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</si>
  <si>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</si>
  <si>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</si>
  <si>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</si>
  <si>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</si>
  <si>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</si>
  <si>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</si>
  <si>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</si>
  <si>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</si>
  <si>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</si>
  <si>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</si>
  <si>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</si>
  <si>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</si>
  <si>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</si>
  <si>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</si>
  <si>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</si>
  <si>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</si>
  <si>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</si>
  <si>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</si>
  <si>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</si>
  <si>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</si>
  <si>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</si>
  <si>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</si>
  <si>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</si>
  <si>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</si>
  <si>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</si>
  <si>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</si>
  <si>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</si>
  <si>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年</t>
  </si>
  <si>
    <t>表１ 平成</t>
  </si>
  <si>
    <t>月中の人口動態</t>
  </si>
  <si>
    <t>総　数</t>
  </si>
  <si>
    <t xml:space="preserve"> 表３  市町村別人口と世帯数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</si>
  <si>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</si>
  <si>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</si>
  <si>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</si>
  <si>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</si>
  <si>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</si>
  <si>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</si>
  <si>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</si>
  <si>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</si>
  <si>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</si>
  <si>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</si>
  <si>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</si>
  <si>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</si>
  <si>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</si>
  <si>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</si>
  <si>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</si>
  <si>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</si>
  <si>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</si>
  <si>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（人）</t>
  </si>
  <si>
    <t>* H12．10．1</t>
  </si>
  <si>
    <t>* H17. 10．1</t>
  </si>
  <si>
    <t>自然動態</t>
  </si>
  <si>
    <t>社会動態</t>
  </si>
  <si>
    <t>転　入</t>
  </si>
  <si>
    <t>転　出</t>
  </si>
  <si>
    <t>◎</t>
  </si>
  <si>
    <t>×</t>
  </si>
  <si>
    <t>人口増</t>
  </si>
  <si>
    <t>人口減</t>
  </si>
  <si>
    <t>世帯増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</si>
  <si>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</si>
  <si>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</si>
  <si>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</si>
  <si>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</si>
  <si>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</si>
  <si>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－</t>
  </si>
  <si>
    <t>○</t>
  </si>
  <si>
    <t>世帯減</t>
  </si>
  <si>
    <t>△</t>
  </si>
  <si>
    <t>計</t>
  </si>
  <si>
    <t>rank</t>
  </si>
  <si>
    <t>なし</t>
  </si>
  <si>
    <t>自然</t>
  </si>
  <si>
    <t>社会</t>
  </si>
  <si>
    <t>総増減</t>
  </si>
  <si>
    <t>山 形</t>
  </si>
  <si>
    <t>米 沢</t>
  </si>
  <si>
    <t>鶴 岡</t>
  </si>
  <si>
    <t>酒 田</t>
  </si>
  <si>
    <t>新 庄</t>
  </si>
  <si>
    <t>寒河江</t>
  </si>
  <si>
    <t>上 山</t>
  </si>
  <si>
    <t>村 山</t>
  </si>
  <si>
    <t>長 井</t>
  </si>
  <si>
    <t>天 童</t>
  </si>
  <si>
    <t>東 根</t>
  </si>
  <si>
    <t>尾花沢</t>
  </si>
  <si>
    <t>南 陽</t>
  </si>
  <si>
    <t/>
  </si>
  <si>
    <t>山 辺</t>
  </si>
  <si>
    <t>中 山</t>
  </si>
  <si>
    <t>河 北</t>
  </si>
  <si>
    <t>西 川</t>
  </si>
  <si>
    <t>朝 日</t>
  </si>
  <si>
    <t>大 江</t>
  </si>
  <si>
    <t>大石田</t>
  </si>
  <si>
    <t>金 山</t>
  </si>
  <si>
    <t>最 上</t>
  </si>
  <si>
    <t>舟 形</t>
  </si>
  <si>
    <t>真室川</t>
  </si>
  <si>
    <t>大 蔵</t>
  </si>
  <si>
    <t>鮭 川</t>
  </si>
  <si>
    <t>戸 沢</t>
  </si>
  <si>
    <t>高 畠</t>
  </si>
  <si>
    <t>川 西</t>
  </si>
  <si>
    <t>小 国</t>
  </si>
  <si>
    <t>白 鷹</t>
  </si>
  <si>
    <t>飯 豊</t>
  </si>
  <si>
    <t>三 川</t>
  </si>
  <si>
    <t>庄 内</t>
  </si>
  <si>
    <t>遊 佐</t>
  </si>
  <si>
    <t>* H22. 10. 1</t>
  </si>
  <si>
    <t xml:space="preserve">       11. 1</t>
  </si>
  <si>
    <t xml:space="preserve">       12. 1</t>
  </si>
  <si>
    <t xml:space="preserve">  H28． 1. 1</t>
  </si>
  <si>
    <t>（月）</t>
  </si>
  <si>
    <t>総　　数</t>
  </si>
  <si>
    <t>世 帯 数</t>
  </si>
  <si>
    <t>* H27. 10. 1</t>
  </si>
  <si>
    <t xml:space="preserve">        7. 1</t>
  </si>
  <si>
    <t xml:space="preserve">        8. 1</t>
  </si>
  <si>
    <t xml:space="preserve">        9. 1</t>
  </si>
  <si>
    <t xml:space="preserve">  H29． 1. 1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</si>
  <si>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10. 1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</si>
  <si>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11. 1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</si>
  <si>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12. 1</t>
    </r>
  </si>
  <si>
    <t xml:space="preserve">        3. 1</t>
  </si>
  <si>
    <t>人口増減</t>
  </si>
  <si>
    <t>人口増減</t>
  </si>
  <si>
    <t>対前月増減</t>
  </si>
  <si>
    <t>平成29年7月1日現在</t>
  </si>
  <si>
    <t xml:space="preserve">        4. 1</t>
  </si>
  <si>
    <t xml:space="preserve">        5. 1</t>
  </si>
  <si>
    <t xml:space="preserve">        6. 1</t>
  </si>
  <si>
    <t xml:space="preserve">        7. 1</t>
  </si>
  <si>
    <t>６月１日現在人口</t>
  </si>
  <si>
    <t>７月１日現在人口</t>
  </si>
  <si>
    <t>表２  県人口と世帯数の推移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</si>
</sst>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9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181" fontId="4" fillId="0" borderId="55" xfId="49" applyNumberFormat="1" applyFont="1" applyBorder="1" applyAlignment="1" applyProtection="1">
      <alignment vertical="center"/>
      <protection/>
    </xf>
    <xf numFmtId="181" fontId="1" fillId="0" borderId="55" xfId="49" applyNumberFormat="1" applyFont="1" applyBorder="1" applyAlignment="1" applyProtection="1">
      <alignment vertical="center"/>
      <protection/>
    </xf>
    <xf numFmtId="181" fontId="4" fillId="0" borderId="5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181" fontId="4" fillId="0" borderId="56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6" xfId="0" applyNumberFormat="1" applyFont="1" applyFill="1" applyBorder="1" applyAlignment="1" applyProtection="1">
      <alignment vertical="center"/>
      <protection/>
    </xf>
    <xf numFmtId="38" fontId="1" fillId="0" borderId="55" xfId="49" applyFont="1" applyBorder="1" applyAlignment="1" applyProtection="1">
      <alignment horizontal="right" vertical="center"/>
      <protection/>
    </xf>
    <xf numFmtId="3" fontId="1" fillId="0" borderId="55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49" fontId="1" fillId="37" borderId="0" xfId="62" applyNumberFormat="1" applyFont="1" applyFill="1" applyBorder="1" applyAlignment="1" applyProtection="1">
      <alignment horizontal="center" vertical="center"/>
      <protection/>
    </xf>
    <xf numFmtId="181" fontId="4" fillId="37" borderId="0" xfId="49" applyNumberFormat="1" applyFont="1" applyFill="1" applyBorder="1" applyAlignment="1" applyProtection="1">
      <alignment vertical="center"/>
      <protection/>
    </xf>
    <xf numFmtId="38" fontId="1" fillId="37" borderId="0" xfId="49" applyFont="1" applyFill="1" applyBorder="1" applyAlignment="1" applyProtection="1">
      <alignment horizontal="right" vertical="center"/>
      <protection/>
    </xf>
    <xf numFmtId="181" fontId="4" fillId="37" borderId="0" xfId="49" applyNumberFormat="1" applyFont="1" applyFill="1" applyBorder="1" applyAlignment="1" applyProtection="1">
      <alignment horizontal="right" vertical="center"/>
      <protection/>
    </xf>
    <xf numFmtId="3" fontId="1" fillId="37" borderId="0" xfId="63" applyNumberFormat="1" applyFont="1" applyFill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181" fontId="4" fillId="0" borderId="44" xfId="49" applyNumberFormat="1" applyFont="1" applyFill="1" applyBorder="1" applyAlignment="1" applyProtection="1">
      <alignment vertical="center"/>
      <protection/>
    </xf>
    <xf numFmtId="38" fontId="1" fillId="0" borderId="44" xfId="49" applyFont="1" applyFill="1" applyBorder="1" applyAlignment="1" applyProtection="1">
      <alignment horizontal="right" vertical="center"/>
      <protection/>
    </xf>
    <xf numFmtId="181" fontId="4" fillId="0" borderId="44" xfId="49" applyNumberFormat="1" applyFont="1" applyFill="1" applyBorder="1" applyAlignment="1" applyProtection="1">
      <alignment horizontal="right" vertical="center"/>
      <protection/>
    </xf>
    <xf numFmtId="3" fontId="1" fillId="0" borderId="44" xfId="63" applyNumberFormat="1" applyFont="1" applyFill="1" applyBorder="1" applyAlignment="1" applyProtection="1">
      <alignment vertical="center"/>
      <protection/>
    </xf>
    <xf numFmtId="181" fontId="4" fillId="0" borderId="56" xfId="49" applyNumberFormat="1" applyFont="1" applyBorder="1" applyAlignment="1" applyProtection="1">
      <alignment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176" fontId="37" fillId="0" borderId="57" xfId="0" applyNumberFormat="1" applyFont="1" applyBorder="1" applyAlignment="1" applyProtection="1">
      <alignment vertical="center"/>
      <protection/>
    </xf>
    <xf numFmtId="176" fontId="1" fillId="33" borderId="56" xfId="0" applyNumberFormat="1" applyFont="1" applyFill="1" applyBorder="1" applyAlignment="1" applyProtection="1">
      <alignment vertical="center"/>
      <protection/>
    </xf>
    <xf numFmtId="176" fontId="52" fillId="33" borderId="56" xfId="0" applyNumberFormat="1" applyFont="1" applyFill="1" applyBorder="1" applyAlignment="1" applyProtection="1">
      <alignment vertical="center"/>
      <protection/>
    </xf>
    <xf numFmtId="176" fontId="1" fillId="33" borderId="58" xfId="0" applyNumberFormat="1" applyFont="1" applyFill="1" applyBorder="1" applyAlignment="1" applyProtection="1">
      <alignment vertical="center"/>
      <protection/>
    </xf>
    <xf numFmtId="181" fontId="37" fillId="0" borderId="59" xfId="0" applyNumberFormat="1" applyFont="1" applyBorder="1" applyAlignment="1" applyProtection="1">
      <alignment vertical="center"/>
      <protection/>
    </xf>
    <xf numFmtId="181" fontId="1" fillId="0" borderId="60" xfId="0" applyNumberFormat="1" applyFont="1" applyBorder="1" applyAlignment="1" applyProtection="1">
      <alignment vertical="center"/>
      <protection/>
    </xf>
    <xf numFmtId="181" fontId="1" fillId="0" borderId="60" xfId="0" applyNumberFormat="1" applyFont="1" applyFill="1" applyBorder="1" applyAlignment="1" applyProtection="1">
      <alignment vertical="center"/>
      <protection/>
    </xf>
    <xf numFmtId="181" fontId="52" fillId="0" borderId="60" xfId="0" applyNumberFormat="1" applyFont="1" applyBorder="1" applyAlignment="1" applyProtection="1">
      <alignment vertical="center"/>
      <protection/>
    </xf>
    <xf numFmtId="185" fontId="1" fillId="0" borderId="60" xfId="0" applyNumberFormat="1" applyFont="1" applyBorder="1" applyAlignment="1">
      <alignment vertical="center"/>
    </xf>
    <xf numFmtId="181" fontId="1" fillId="0" borderId="61" xfId="0" applyNumberFormat="1" applyFont="1" applyBorder="1" applyAlignment="1" applyProtection="1">
      <alignment vertical="center"/>
      <protection/>
    </xf>
    <xf numFmtId="58" fontId="27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38" fontId="24" fillId="0" borderId="16" xfId="0" applyNumberFormat="1" applyFont="1" applyFill="1" applyBorder="1" applyAlignment="1" applyProtection="1">
      <alignment horizontal="center" vertical="center"/>
      <protection/>
    </xf>
    <xf numFmtId="38" fontId="24" fillId="0" borderId="0" xfId="0" applyNumberFormat="1" applyFont="1" applyFill="1" applyBorder="1" applyAlignment="1" applyProtection="1">
      <alignment horizontal="center" vertical="center"/>
      <protection/>
    </xf>
    <xf numFmtId="38" fontId="24" fillId="0" borderId="0" xfId="0" applyNumberFormat="1" applyFont="1" applyFill="1" applyBorder="1" applyAlignment="1" applyProtection="1">
      <alignment horizontal="right" vertical="center"/>
      <protection/>
    </xf>
    <xf numFmtId="38" fontId="1" fillId="0" borderId="56" xfId="49" applyFont="1" applyFill="1" applyBorder="1" applyAlignment="1" applyProtection="1">
      <alignment horizontal="right" vertical="center"/>
      <protection/>
    </xf>
    <xf numFmtId="181" fontId="4" fillId="0" borderId="56" xfId="49" applyNumberFormat="1" applyFont="1" applyFill="1" applyBorder="1" applyAlignment="1" applyProtection="1">
      <alignment horizontal="right" vertical="center"/>
      <protection/>
    </xf>
    <xf numFmtId="3" fontId="1" fillId="0" borderId="56" xfId="63" applyNumberFormat="1" applyFont="1" applyFill="1" applyBorder="1" applyAlignment="1" applyProtection="1">
      <alignment vertical="center"/>
      <protection/>
    </xf>
    <xf numFmtId="3" fontId="21" fillId="0" borderId="0" xfId="63" applyNumberFormat="1" applyFont="1" applyFill="1" applyBorder="1" applyAlignment="1" applyProtection="1">
      <alignment vertical="center"/>
      <protection/>
    </xf>
    <xf numFmtId="181" fontId="22" fillId="0" borderId="0" xfId="49" applyNumberFormat="1" applyFont="1" applyFill="1" applyBorder="1" applyAlignment="1" applyProtection="1">
      <alignment horizontal="right" vertical="center"/>
      <protection/>
    </xf>
    <xf numFmtId="176" fontId="9" fillId="0" borderId="55" xfId="0" applyNumberFormat="1" applyFont="1" applyFill="1" applyBorder="1" applyAlignment="1" applyProtection="1">
      <alignment horizontal="center"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181" fontId="4" fillId="0" borderId="58" xfId="49" applyNumberFormat="1" applyFont="1" applyFill="1" applyBorder="1" applyAlignment="1" applyProtection="1">
      <alignment vertical="center"/>
      <protection/>
    </xf>
    <xf numFmtId="38" fontId="1" fillId="0" borderId="58" xfId="49" applyFont="1" applyFill="1" applyBorder="1" applyAlignment="1" applyProtection="1">
      <alignment horizontal="right" vertical="center"/>
      <protection/>
    </xf>
    <xf numFmtId="181" fontId="4" fillId="0" borderId="58" xfId="49" applyNumberFormat="1" applyFont="1" applyFill="1" applyBorder="1" applyAlignment="1" applyProtection="1">
      <alignment horizontal="right" vertical="center"/>
      <protection/>
    </xf>
    <xf numFmtId="182" fontId="38" fillId="0" borderId="44" xfId="0" applyNumberFormat="1" applyFont="1" applyFill="1" applyBorder="1" applyAlignment="1" applyProtection="1">
      <alignment horizontal="center" vertical="center" wrapText="1"/>
      <protection/>
    </xf>
    <xf numFmtId="181" fontId="52" fillId="0" borderId="55" xfId="0" applyNumberFormat="1" applyFont="1" applyFill="1" applyBorder="1" applyAlignment="1" applyProtection="1">
      <alignment vertical="center"/>
      <protection/>
    </xf>
    <xf numFmtId="181" fontId="1" fillId="0" borderId="44" xfId="0" applyNumberFormat="1" applyFont="1" applyFill="1" applyBorder="1" applyAlignment="1" applyProtection="1">
      <alignment vertical="center"/>
      <protection/>
    </xf>
    <xf numFmtId="176" fontId="37" fillId="0" borderId="44" xfId="0" applyNumberFormat="1" applyFont="1" applyFill="1" applyBorder="1" applyAlignment="1" applyProtection="1">
      <alignment horizontal="center" vertical="center"/>
      <protection/>
    </xf>
    <xf numFmtId="3" fontId="1" fillId="0" borderId="58" xfId="63" applyNumberFormat="1" applyFont="1" applyFill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Fill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3" xfId="63" applyFont="1" applyFill="1" applyBorder="1" applyAlignment="1" applyProtection="1">
      <alignment horizontal="center" vertical="center"/>
      <protection/>
    </xf>
    <xf numFmtId="0" fontId="53" fillId="0" borderId="64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65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66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Fill="1" applyAlignment="1" applyProtection="1">
      <alignment horizontal="center" vertical="center"/>
      <protection/>
    </xf>
    <xf numFmtId="0" fontId="27" fillId="0" borderId="0" xfId="63" applyFont="1" applyFill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Fill="1" applyBorder="1" applyAlignment="1" applyProtection="1">
      <alignment horizontal="center" vertical="center"/>
      <protection/>
    </xf>
    <xf numFmtId="0" fontId="33" fillId="0" borderId="0" xfId="63" applyFont="1" applyFill="1" applyBorder="1" applyAlignment="1" applyProtection="1">
      <alignment horizontal="center" vertical="center"/>
      <protection/>
    </xf>
    <xf numFmtId="0" fontId="33" fillId="0" borderId="62" xfId="63" applyFont="1" applyFill="1" applyBorder="1" applyAlignment="1" applyProtection="1">
      <alignment horizontal="center" vertical="center"/>
      <protection/>
    </xf>
    <xf numFmtId="0" fontId="33" fillId="0" borderId="12" xfId="63" applyFont="1" applyFill="1" applyBorder="1" applyAlignment="1" applyProtection="1">
      <alignment horizontal="center" vertical="center"/>
      <protection/>
    </xf>
    <xf numFmtId="0" fontId="33" fillId="0" borderId="67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68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Border="1" applyAlignment="1" applyProtection="1">
      <alignment horizontal="center" vertical="center"/>
      <protection/>
    </xf>
    <xf numFmtId="0" fontId="27" fillId="0" borderId="0" xfId="63" applyFont="1" applyFill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34" fillId="0" borderId="0" xfId="63" applyNumberFormat="1" applyFont="1" applyFill="1" applyBorder="1" applyAlignment="1" applyProtection="1">
      <alignment horizontal="center" vertical="center"/>
      <protection/>
    </xf>
    <xf numFmtId="38" fontId="35" fillId="0" borderId="63" xfId="49" applyFont="1" applyFill="1" applyBorder="1" applyAlignment="1" applyProtection="1">
      <alignment horizontal="right" vertical="center" indent="1"/>
      <protection/>
    </xf>
    <xf numFmtId="38" fontId="35" fillId="0" borderId="64" xfId="49" applyFont="1" applyFill="1" applyBorder="1" applyAlignment="1" applyProtection="1">
      <alignment horizontal="right" vertical="center" indent="1"/>
      <protection/>
    </xf>
    <xf numFmtId="38" fontId="35" fillId="0" borderId="69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181" fontId="24" fillId="0" borderId="65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66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8" borderId="0" xfId="63" applyFont="1" applyFill="1" applyAlignment="1" applyProtection="1">
      <alignment horizontal="center" vertical="center"/>
      <protection/>
    </xf>
    <xf numFmtId="0" fontId="39" fillId="36" borderId="0" xfId="63" applyFont="1" applyFill="1" applyAlignment="1" applyProtection="1">
      <alignment horizontal="center" vertical="center"/>
      <protection/>
    </xf>
    <xf numFmtId="0" fontId="39" fillId="36" borderId="0" xfId="0" applyFont="1" applyFill="1" applyAlignment="1" applyProtection="1">
      <alignment horizontal="center" vertical="center"/>
      <protection/>
    </xf>
    <xf numFmtId="38" fontId="47" fillId="0" borderId="63" xfId="49" applyFont="1" applyFill="1" applyBorder="1" applyAlignment="1" applyProtection="1">
      <alignment horizontal="right" vertical="center" indent="1"/>
      <protection/>
    </xf>
    <xf numFmtId="38" fontId="47" fillId="0" borderId="64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38" fontId="47" fillId="0" borderId="69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0" fontId="33" fillId="0" borderId="65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70" xfId="63" applyFont="1" applyBorder="1" applyAlignment="1" applyProtection="1">
      <alignment horizontal="center" vertical="center" textRotation="255"/>
      <protection/>
    </xf>
    <xf numFmtId="0" fontId="33" fillId="0" borderId="71" xfId="63" applyFont="1" applyBorder="1" applyAlignment="1" applyProtection="1">
      <alignment horizontal="center" vertical="center" textRotation="255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6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72" xfId="63" applyFont="1" applyBorder="1" applyAlignment="1" applyProtection="1">
      <alignment horizontal="center" vertical="center" textRotation="255"/>
      <protection/>
    </xf>
    <xf numFmtId="0" fontId="33" fillId="0" borderId="73" xfId="63" applyFont="1" applyBorder="1" applyAlignment="1" applyProtection="1">
      <alignment horizontal="center" vertical="center" textRotation="255"/>
      <protection/>
    </xf>
    <xf numFmtId="0" fontId="33" fillId="0" borderId="74" xfId="63" applyFont="1" applyBorder="1" applyAlignment="1" applyProtection="1">
      <alignment horizontal="center" vertical="center" textRotation="255"/>
      <protection/>
    </xf>
    <xf numFmtId="0" fontId="33" fillId="0" borderId="75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64" xfId="63" applyNumberFormat="1" applyFont="1" applyBorder="1" applyAlignment="1" applyProtection="1">
      <alignment horizontal="right" vertical="center" indent="1"/>
      <protection/>
    </xf>
    <xf numFmtId="181" fontId="24" fillId="0" borderId="69" xfId="63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62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62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64" xfId="63" applyNumberFormat="1" applyFont="1" applyBorder="1" applyAlignment="1" applyProtection="1">
      <alignment horizontal="right" vertical="center" indent="1"/>
      <protection/>
    </xf>
    <xf numFmtId="181" fontId="34" fillId="0" borderId="69" xfId="63" applyNumberFormat="1" applyFont="1" applyBorder="1" applyAlignment="1" applyProtection="1">
      <alignment horizontal="right" vertical="center" indent="1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36" fillId="0" borderId="0" xfId="0" applyNumberFormat="1" applyFont="1" applyAlignment="1" applyProtection="1">
      <alignment horizontal="left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6" xfId="0" applyNumberFormat="1" applyFont="1" applyBorder="1" applyAlignment="1" applyProtection="1">
      <alignment horizontal="center" vertical="center"/>
      <protection/>
    </xf>
    <xf numFmtId="176" fontId="37" fillId="0" borderId="71" xfId="0" applyNumberFormat="1" applyFont="1" applyBorder="1" applyAlignment="1" applyProtection="1">
      <alignment horizontal="center" vertical="center"/>
      <protection/>
    </xf>
    <xf numFmtId="176" fontId="37" fillId="0" borderId="74" xfId="0" applyNumberFormat="1" applyFont="1" applyBorder="1" applyAlignment="1" applyProtection="1">
      <alignment horizontal="center" vertical="center"/>
      <protection/>
    </xf>
    <xf numFmtId="176" fontId="37" fillId="0" borderId="59" xfId="0" applyNumberFormat="1" applyFont="1" applyFill="1" applyBorder="1" applyAlignment="1" applyProtection="1">
      <alignment horizontal="center" vertical="center"/>
      <protection/>
    </xf>
    <xf numFmtId="176" fontId="37" fillId="0" borderId="57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285750</xdr:colOff>
      <xdr:row>58</xdr:row>
      <xdr:rowOff>133350</xdr:rowOff>
    </xdr:from>
    <xdr:to>
      <xdr:col>72</xdr:col>
      <xdr:colOff>352425</xdr:colOff>
      <xdr:row>66</xdr:row>
      <xdr:rowOff>161925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5792450" y="9286875"/>
          <a:ext cx="5495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114300</xdr:colOff>
      <xdr:row>47</xdr:row>
      <xdr:rowOff>66675</xdr:rowOff>
    </xdr:from>
    <xdr:to>
      <xdr:col>36</xdr:col>
      <xdr:colOff>66675</xdr:colOff>
      <xdr:row>49</xdr:row>
      <xdr:rowOff>9525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114675" y="7543800"/>
          <a:ext cx="2505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7</xdr:row>
      <xdr:rowOff>133350</xdr:rowOff>
    </xdr:from>
    <xdr:ext cx="6724650" cy="485775"/>
    <xdr:sp>
      <xdr:nvSpPr>
        <xdr:cNvPr id="3" name="Text Box 32784"/>
        <xdr:cNvSpPr txBox="1">
          <a:spLocks noChangeArrowheads="1"/>
        </xdr:cNvSpPr>
      </xdr:nvSpPr>
      <xdr:spPr>
        <a:xfrm>
          <a:off x="657225" y="125730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1,103,190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531,210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571,980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133350</xdr:rowOff>
    </xdr:from>
    <xdr:ext cx="6934200" cy="581025"/>
    <xdr:sp>
      <xdr:nvSpPr>
        <xdr:cNvPr id="4" name="Text Box 32786"/>
        <xdr:cNvSpPr txBox="1">
          <a:spLocks noChangeArrowheads="1"/>
        </xdr:cNvSpPr>
      </xdr:nvSpPr>
      <xdr:spPr>
        <a:xfrm>
          <a:off x="657225" y="1743075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496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604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870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857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5</xdr:col>
      <xdr:colOff>0</xdr:colOff>
      <xdr:row>16</xdr:row>
      <xdr:rowOff>142875</xdr:rowOff>
    </xdr:from>
    <xdr:to>
      <xdr:col>48</xdr:col>
      <xdr:colOff>104775</xdr:colOff>
      <xdr:row>18</xdr:row>
      <xdr:rowOff>95250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57225" y="2724150"/>
          <a:ext cx="6896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396,539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4</xdr:col>
      <xdr:colOff>47625</xdr:colOff>
      <xdr:row>5</xdr:row>
      <xdr:rowOff>104775</xdr:rowOff>
    </xdr:from>
    <xdr:ext cx="1504950" cy="304800"/>
    <xdr:sp>
      <xdr:nvSpPr>
        <xdr:cNvPr id="6" name="Text Box 32790"/>
        <xdr:cNvSpPr txBox="1">
          <a:spLocks noChangeArrowheads="1"/>
        </xdr:cNvSpPr>
      </xdr:nvSpPr>
      <xdr:spPr>
        <a:xfrm>
          <a:off x="552450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19</xdr:col>
      <xdr:colOff>152400</xdr:colOff>
      <xdr:row>67</xdr:row>
      <xdr:rowOff>95250</xdr:rowOff>
    </xdr:from>
    <xdr:ext cx="2447925" cy="257175"/>
    <xdr:sp>
      <xdr:nvSpPr>
        <xdr:cNvPr id="7" name="Text Box 32791"/>
        <xdr:cNvSpPr txBox="1">
          <a:spLocks noChangeArrowheads="1"/>
        </xdr:cNvSpPr>
      </xdr:nvSpPr>
      <xdr:spPr>
        <a:xfrm>
          <a:off x="2943225" y="10648950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23</xdr:col>
      <xdr:colOff>57150</xdr:colOff>
      <xdr:row>66</xdr:row>
      <xdr:rowOff>95250</xdr:rowOff>
    </xdr:from>
    <xdr:ext cx="1190625" cy="219075"/>
    <xdr:sp>
      <xdr:nvSpPr>
        <xdr:cNvPr id="8" name="Text Box 32793"/>
        <xdr:cNvSpPr txBox="1">
          <a:spLocks noChangeArrowheads="1"/>
        </xdr:cNvSpPr>
      </xdr:nvSpPr>
      <xdr:spPr>
        <a:xfrm>
          <a:off x="3571875" y="10467975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13</xdr:row>
      <xdr:rowOff>152400</xdr:rowOff>
    </xdr:from>
    <xdr:ext cx="6724650" cy="495300"/>
    <xdr:sp>
      <xdr:nvSpPr>
        <xdr:cNvPr id="9" name="Text Box 32797"/>
        <xdr:cNvSpPr txBox="1">
          <a:spLocks noChangeArrowheads="1"/>
        </xdr:cNvSpPr>
      </xdr:nvSpPr>
      <xdr:spPr>
        <a:xfrm>
          <a:off x="647700" y="2247900"/>
          <a:ext cx="6724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村であった。</a:t>
          </a:r>
        </a:p>
      </xdr:txBody>
    </xdr:sp>
    <xdr:clientData/>
  </xdr:oneCellAnchor>
  <xdr:twoCellAnchor editAs="absolute">
    <xdr:from>
      <xdr:col>54</xdr:col>
      <xdr:colOff>85725</xdr:colOff>
      <xdr:row>34</xdr:row>
      <xdr:rowOff>114300</xdr:rowOff>
    </xdr:from>
    <xdr:to>
      <xdr:col>60</xdr:col>
      <xdr:colOff>781050</xdr:colOff>
      <xdr:row>71</xdr:row>
      <xdr:rowOff>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372475" y="5610225"/>
          <a:ext cx="6610350" cy="54578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5</xdr:col>
      <xdr:colOff>104775</xdr:colOff>
      <xdr:row>49</xdr:row>
      <xdr:rowOff>9525</xdr:rowOff>
    </xdr:from>
    <xdr:to>
      <xdr:col>47</xdr:col>
      <xdr:colOff>66675</xdr:colOff>
      <xdr:row>66</xdr:row>
      <xdr:rowOff>19050</xdr:rowOff>
    </xdr:to>
    <xdr:pic>
      <xdr:nvPicPr>
        <xdr:cNvPr id="11" name="Picture 35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791450"/>
          <a:ext cx="6600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L70"/>
  <sheetViews>
    <sheetView tabSelected="1" view="pageBreakPreview" zoomScale="87" zoomScaleSheetLayoutView="87" workbookViewId="0" topLeftCell="A1">
      <selection activeCell="A1" sqref="A1"/>
    </sheetView>
  </sheetViews>
  <sheetFormatPr defaultColWidth="9.140625" defaultRowHeight="12" customHeight="1"/>
  <cols>
    <col min="1" max="1" width="3.8515625" style="1" customWidth="1"/>
    <col min="2" max="2" width="1.57421875" style="1" customWidth="1"/>
    <col min="3" max="3" width="1.1484375" style="1" customWidth="1"/>
    <col min="4" max="4" width="0.9921875" style="1" customWidth="1"/>
    <col min="5" max="19" width="2.28125" style="1" customWidth="1"/>
    <col min="20" max="21" width="3.140625" style="1" customWidth="1"/>
    <col min="22" max="27" width="2.28125" style="1" customWidth="1"/>
    <col min="28" max="28" width="3.00390625" style="1" customWidth="1"/>
    <col min="29" max="29" width="2.421875" style="1" customWidth="1"/>
    <col min="30" max="42" width="2.28125" style="1" customWidth="1"/>
    <col min="43" max="43" width="3.140625" style="1" customWidth="1"/>
    <col min="44" max="44" width="2.421875" style="1" customWidth="1"/>
    <col min="45" max="48" width="2.28125" style="1" customWidth="1"/>
    <col min="49" max="49" width="2.140625" style="1" customWidth="1"/>
    <col min="50" max="52" width="0.13671875" style="1" hidden="1" customWidth="1"/>
    <col min="53" max="53" width="5.00390625" style="183" customWidth="1"/>
    <col min="54" max="54" width="5.421875" style="183" customWidth="1"/>
    <col min="55" max="55" width="18.00390625" style="1" customWidth="1"/>
    <col min="56" max="61" width="14.140625" style="1" customWidth="1"/>
    <col min="62" max="62" width="3.8515625" style="1" customWidth="1"/>
    <col min="63" max="63" width="1.57421875" style="1" customWidth="1"/>
    <col min="64" max="64" width="10.28125" style="218" bestFit="1" customWidth="1"/>
    <col min="65" max="65" width="12.28125" style="1" bestFit="1" customWidth="1"/>
    <col min="66" max="67" width="9.7109375" style="1" bestFit="1" customWidth="1"/>
    <col min="68" max="68" width="6.28125" style="1" bestFit="1" customWidth="1"/>
    <col min="69" max="69" width="7.421875" style="1" bestFit="1" customWidth="1"/>
    <col min="70" max="70" width="8.57421875" style="1" bestFit="1" customWidth="1"/>
    <col min="71" max="71" width="7.421875" style="1" bestFit="1" customWidth="1"/>
    <col min="72" max="72" width="9.7109375" style="1" bestFit="1" customWidth="1"/>
    <col min="73" max="73" width="8.00390625" style="1" bestFit="1" customWidth="1"/>
    <col min="74" max="74" width="8.421875" style="1" customWidth="1"/>
    <col min="75" max="75" width="9.7109375" style="1" bestFit="1" customWidth="1"/>
    <col min="76" max="76" width="8.57421875" style="1" customWidth="1"/>
    <col min="77" max="77" width="3.140625" style="1" customWidth="1"/>
    <col min="78" max="78" width="2.00390625" style="1" hidden="1" customWidth="1"/>
    <col min="79" max="79" width="0.71875" style="1" hidden="1" customWidth="1"/>
    <col min="80" max="80" width="4.8515625" style="1" hidden="1" customWidth="1"/>
    <col min="81" max="82" width="7.421875" style="1" hidden="1" customWidth="1"/>
    <col min="83" max="83" width="5.00390625" style="1" hidden="1" customWidth="1"/>
    <col min="84" max="84" width="7.421875" style="1" hidden="1" customWidth="1"/>
    <col min="85" max="85" width="2.140625" style="1" hidden="1" customWidth="1"/>
    <col min="86" max="86" width="5.421875" style="1" hidden="1" customWidth="1"/>
    <col min="87" max="88" width="5.57421875" style="1" hidden="1" customWidth="1"/>
    <col min="89" max="89" width="1.7109375" style="1" hidden="1" customWidth="1"/>
    <col min="90" max="90" width="7.28125" style="1" hidden="1" customWidth="1"/>
    <col min="91" max="16384" width="9.140625" style="1" customWidth="1"/>
  </cols>
  <sheetData>
    <row r="1" spans="1:76" ht="13.5" customHeight="1">
      <c r="A1" s="142"/>
      <c r="B1" s="142"/>
      <c r="D1" s="188"/>
      <c r="E1" s="168"/>
      <c r="F1" s="168"/>
      <c r="G1" s="168"/>
      <c r="H1" s="168"/>
      <c r="I1" s="413" t="s">
        <v>141</v>
      </c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168"/>
      <c r="AS1" s="168"/>
      <c r="AT1" s="168"/>
      <c r="AU1" s="168"/>
      <c r="AV1" s="168"/>
      <c r="AW1" s="168"/>
      <c r="AX1" s="168"/>
      <c r="AY1" s="168"/>
      <c r="AZ1" s="168"/>
      <c r="BA1" s="181"/>
      <c r="BB1" s="182"/>
      <c r="BC1" s="193"/>
      <c r="BD1" s="193"/>
      <c r="BE1" s="193"/>
      <c r="BF1" s="193"/>
      <c r="BG1" s="193"/>
      <c r="BH1" s="193"/>
      <c r="BI1" s="193"/>
      <c r="BJ1" s="193"/>
      <c r="BK1" s="123"/>
      <c r="BM1" s="124"/>
      <c r="BN1" s="124"/>
      <c r="BP1" s="487" t="s">
        <v>147</v>
      </c>
      <c r="BQ1" s="124"/>
      <c r="BR1" s="124"/>
      <c r="BS1" s="124"/>
      <c r="BT1" s="124"/>
      <c r="BU1" s="124"/>
      <c r="BV1" s="124"/>
      <c r="BX1" s="124"/>
    </row>
    <row r="2" spans="1:89" ht="12" customHeight="1">
      <c r="A2" s="142"/>
      <c r="B2" s="142"/>
      <c r="D2" s="189"/>
      <c r="E2" s="168"/>
      <c r="F2" s="168"/>
      <c r="G2" s="168"/>
      <c r="H2" s="168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169"/>
      <c r="AS2" s="169"/>
      <c r="AT2" s="169"/>
      <c r="AU2" s="169"/>
      <c r="AV2" s="169"/>
      <c r="AW2" s="169"/>
      <c r="AX2" s="168"/>
      <c r="AY2" s="168"/>
      <c r="AZ2" s="168"/>
      <c r="BA2" s="181"/>
      <c r="BB2" s="182"/>
      <c r="BC2" s="193"/>
      <c r="BD2" s="193"/>
      <c r="BE2" s="193"/>
      <c r="BF2" s="193"/>
      <c r="BG2" s="193"/>
      <c r="BH2" s="193"/>
      <c r="BI2" s="194"/>
      <c r="BJ2" s="194"/>
      <c r="BK2" s="123"/>
      <c r="BL2" s="219"/>
      <c r="BM2" s="125"/>
      <c r="BN2" s="126"/>
      <c r="BO2" s="124"/>
      <c r="BP2" s="124"/>
      <c r="BQ2" s="124"/>
      <c r="BR2" s="124"/>
      <c r="BS2" s="124"/>
      <c r="BT2" s="124"/>
      <c r="BU2" s="124"/>
      <c r="BV2" s="122" t="str">
        <f>R3</f>
        <v>平成29年7月1日現在</v>
      </c>
      <c r="BW2" s="122"/>
      <c r="BX2" s="127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</row>
    <row r="3" spans="1:89" ht="12" customHeight="1">
      <c r="A3" s="142"/>
      <c r="B3" s="142"/>
      <c r="D3" s="190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415" t="s">
        <v>155</v>
      </c>
      <c r="R3" s="414" t="s">
        <v>247</v>
      </c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6" t="s">
        <v>154</v>
      </c>
      <c r="AI3" s="164"/>
      <c r="AJ3" s="164"/>
      <c r="AK3" s="164"/>
      <c r="AL3" s="164"/>
      <c r="AM3" s="164"/>
      <c r="AN3" s="164"/>
      <c r="AO3" s="164"/>
      <c r="AP3" s="164"/>
      <c r="AQ3" s="164"/>
      <c r="AR3" s="169"/>
      <c r="AS3" s="169"/>
      <c r="AT3" s="169"/>
      <c r="AU3" s="169"/>
      <c r="AV3" s="169"/>
      <c r="AW3" s="169"/>
      <c r="AX3" s="165"/>
      <c r="AY3" s="165"/>
      <c r="AZ3" s="165"/>
      <c r="BA3" s="182"/>
      <c r="BD3" s="349"/>
      <c r="BF3" s="193" t="s">
        <v>254</v>
      </c>
      <c r="BG3" s="349"/>
      <c r="BH3" s="349"/>
      <c r="BI3" s="194"/>
      <c r="BJ3" s="194"/>
      <c r="BK3" s="268"/>
      <c r="BL3" s="220"/>
      <c r="BM3" s="129"/>
      <c r="BN3" s="129"/>
      <c r="BO3" s="129"/>
      <c r="BP3" s="129"/>
      <c r="BQ3" s="129"/>
      <c r="BR3" s="130"/>
      <c r="BS3" s="129"/>
      <c r="BT3" s="129"/>
      <c r="BU3" s="130"/>
      <c r="BV3" s="129"/>
      <c r="BW3" s="129"/>
      <c r="BX3" s="131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</row>
    <row r="4" spans="1:89" ht="12" customHeight="1">
      <c r="A4" s="142"/>
      <c r="B4" s="142"/>
      <c r="D4" s="191"/>
      <c r="E4" s="163"/>
      <c r="F4" s="163"/>
      <c r="G4" s="163"/>
      <c r="H4" s="163"/>
      <c r="I4" s="163"/>
      <c r="J4" s="163"/>
      <c r="K4" s="163"/>
      <c r="L4" s="163"/>
      <c r="M4" s="163"/>
      <c r="N4" s="165"/>
      <c r="O4" s="165"/>
      <c r="P4" s="165"/>
      <c r="Q4" s="415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6"/>
      <c r="AI4" s="166"/>
      <c r="AJ4" s="163"/>
      <c r="AK4" s="167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82"/>
      <c r="BC4" s="349"/>
      <c r="BD4" s="349"/>
      <c r="BE4" s="349"/>
      <c r="BF4" s="349"/>
      <c r="BG4" s="349"/>
      <c r="BH4" s="349"/>
      <c r="BI4" s="180"/>
      <c r="BJ4" s="180"/>
      <c r="BK4" s="179"/>
      <c r="BL4" s="488"/>
      <c r="BM4" s="489" t="s">
        <v>140</v>
      </c>
      <c r="BN4" s="489" t="s">
        <v>31</v>
      </c>
      <c r="BO4" s="489" t="s">
        <v>32</v>
      </c>
      <c r="BP4" s="490"/>
      <c r="BQ4" s="491" t="s">
        <v>137</v>
      </c>
      <c r="BR4" s="492"/>
      <c r="BS4" s="490"/>
      <c r="BT4" s="491" t="s">
        <v>138</v>
      </c>
      <c r="BU4" s="492"/>
      <c r="BV4" s="493" t="s">
        <v>245</v>
      </c>
      <c r="BW4" s="494" t="s">
        <v>148</v>
      </c>
      <c r="BX4" s="350" t="s">
        <v>142</v>
      </c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</row>
    <row r="5" spans="1:89" ht="12" customHeight="1">
      <c r="A5" s="142"/>
      <c r="B5" s="142"/>
      <c r="D5" s="363"/>
      <c r="E5" s="183"/>
      <c r="F5" s="183"/>
      <c r="G5" s="183"/>
      <c r="H5" s="183"/>
      <c r="I5" s="183"/>
      <c r="J5" s="183"/>
      <c r="K5" s="183"/>
      <c r="L5" s="183"/>
      <c r="M5" s="183"/>
      <c r="N5" s="182"/>
      <c r="O5" s="182"/>
      <c r="P5" s="182"/>
      <c r="Q5" s="197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9"/>
      <c r="AI5" s="285"/>
      <c r="AJ5" s="183"/>
      <c r="AK5" s="200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96"/>
      <c r="AY5" s="196"/>
      <c r="AZ5" s="196"/>
      <c r="BA5" s="184"/>
      <c r="BB5" s="184"/>
      <c r="BC5" s="485"/>
      <c r="BD5" s="281" t="s">
        <v>233</v>
      </c>
      <c r="BE5" s="281" t="s">
        <v>31</v>
      </c>
      <c r="BF5" s="281" t="s">
        <v>32</v>
      </c>
      <c r="BG5" s="281" t="s">
        <v>160</v>
      </c>
      <c r="BH5" s="281" t="s">
        <v>234</v>
      </c>
      <c r="BI5" s="281" t="s">
        <v>160</v>
      </c>
      <c r="BJ5" s="351"/>
      <c r="BK5" s="179"/>
      <c r="BL5" s="495"/>
      <c r="BM5" s="495"/>
      <c r="BN5" s="495"/>
      <c r="BO5" s="495"/>
      <c r="BP5" s="132" t="s">
        <v>149</v>
      </c>
      <c r="BQ5" s="132" t="s">
        <v>150</v>
      </c>
      <c r="BR5" s="132" t="s">
        <v>151</v>
      </c>
      <c r="BS5" s="132" t="s">
        <v>152</v>
      </c>
      <c r="BT5" s="132" t="s">
        <v>153</v>
      </c>
      <c r="BU5" s="347" t="s">
        <v>151</v>
      </c>
      <c r="BV5" s="496"/>
      <c r="BW5" s="497"/>
      <c r="BX5" s="344" t="s">
        <v>246</v>
      </c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</row>
    <row r="6" spans="1:89" ht="14.25" customHeight="1">
      <c r="A6" s="142"/>
      <c r="B6" s="142"/>
      <c r="D6" s="363"/>
      <c r="E6" s="183"/>
      <c r="F6" s="183"/>
      <c r="G6" s="183"/>
      <c r="H6" s="183"/>
      <c r="I6" s="183"/>
      <c r="J6" s="183"/>
      <c r="K6" s="183"/>
      <c r="L6" s="183"/>
      <c r="M6" s="183"/>
      <c r="N6" s="182"/>
      <c r="O6" s="182"/>
      <c r="P6" s="182"/>
      <c r="Q6" s="197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9"/>
      <c r="AI6" s="285"/>
      <c r="AJ6" s="183"/>
      <c r="AK6" s="200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96"/>
      <c r="AY6" s="196"/>
      <c r="AZ6" s="196"/>
      <c r="BA6" s="184"/>
      <c r="BB6" s="184"/>
      <c r="BC6" s="486"/>
      <c r="BD6" s="282"/>
      <c r="BE6" s="282"/>
      <c r="BF6" s="282"/>
      <c r="BG6" s="282" t="s">
        <v>164</v>
      </c>
      <c r="BH6" s="282"/>
      <c r="BI6" s="282" t="s">
        <v>164</v>
      </c>
      <c r="BJ6" s="351"/>
      <c r="BK6" s="180"/>
      <c r="BL6" s="222"/>
      <c r="BM6" s="170"/>
      <c r="BN6" s="170"/>
      <c r="BO6" s="170"/>
      <c r="BP6" s="170"/>
      <c r="BQ6" s="170"/>
      <c r="BR6" s="171"/>
      <c r="BS6" s="195"/>
      <c r="BU6" s="171"/>
      <c r="BV6" s="322"/>
      <c r="BW6" s="318"/>
      <c r="BX6" s="170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</row>
    <row r="7" spans="1:89" ht="12.75" customHeight="1">
      <c r="A7" s="142"/>
      <c r="B7" s="142"/>
      <c r="D7" s="133"/>
      <c r="E7" s="183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97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9"/>
      <c r="AI7" s="285"/>
      <c r="AJ7" s="183"/>
      <c r="AK7" s="200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96"/>
      <c r="AY7" s="196"/>
      <c r="AZ7" s="196"/>
      <c r="BA7" s="184"/>
      <c r="BC7" s="238" t="s">
        <v>161</v>
      </c>
      <c r="BD7" s="239">
        <v>1258390</v>
      </c>
      <c r="BE7" s="240">
        <v>607041</v>
      </c>
      <c r="BF7" s="240">
        <v>651349</v>
      </c>
      <c r="BG7" s="241" t="s">
        <v>162</v>
      </c>
      <c r="BH7" s="240">
        <v>341638</v>
      </c>
      <c r="BI7" s="241" t="s">
        <v>162</v>
      </c>
      <c r="BJ7" s="283"/>
      <c r="BK7" s="149"/>
      <c r="BL7" s="223" t="s">
        <v>139</v>
      </c>
      <c r="BM7" s="228">
        <v>1103190</v>
      </c>
      <c r="BN7" s="228">
        <v>531210</v>
      </c>
      <c r="BO7" s="228">
        <v>571980</v>
      </c>
      <c r="BP7" s="228">
        <v>604</v>
      </c>
      <c r="BQ7" s="228">
        <v>1100</v>
      </c>
      <c r="BR7" s="229">
        <v>-496</v>
      </c>
      <c r="BS7" s="228">
        <v>1706</v>
      </c>
      <c r="BT7" s="228">
        <v>1693</v>
      </c>
      <c r="BU7" s="229">
        <v>13</v>
      </c>
      <c r="BV7" s="323">
        <v>-483</v>
      </c>
      <c r="BW7" s="249">
        <v>396539</v>
      </c>
      <c r="BX7" s="339">
        <v>190</v>
      </c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</row>
    <row r="8" spans="1:89" ht="12.75" customHeight="1">
      <c r="A8" s="142"/>
      <c r="B8" s="142"/>
      <c r="D8" s="134"/>
      <c r="E8" s="183"/>
      <c r="F8" s="183"/>
      <c r="G8" s="183"/>
      <c r="H8" s="183"/>
      <c r="I8" s="183"/>
      <c r="J8" s="183"/>
      <c r="K8" s="183"/>
      <c r="L8" s="183"/>
      <c r="M8" s="183"/>
      <c r="N8" s="182"/>
      <c r="O8" s="182"/>
      <c r="P8" s="182"/>
      <c r="Q8" s="197"/>
      <c r="R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9"/>
      <c r="AJ8" s="183"/>
      <c r="AK8" s="200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96"/>
      <c r="AY8" s="196"/>
      <c r="AZ8" s="196"/>
      <c r="BA8" s="184"/>
      <c r="BB8" s="185"/>
      <c r="BC8" s="242" t="s">
        <v>163</v>
      </c>
      <c r="BD8" s="243">
        <v>1256958</v>
      </c>
      <c r="BE8" s="244">
        <v>607316</v>
      </c>
      <c r="BF8" s="244">
        <v>649642</v>
      </c>
      <c r="BG8" s="245" t="s">
        <v>162</v>
      </c>
      <c r="BH8" s="244">
        <v>360178</v>
      </c>
      <c r="BI8" s="245" t="s">
        <v>162</v>
      </c>
      <c r="BJ8" s="283"/>
      <c r="BK8" s="149"/>
      <c r="BL8" s="223"/>
      <c r="BM8" s="228"/>
      <c r="BN8" s="230">
        <v>0</v>
      </c>
      <c r="BO8" s="230">
        <v>0</v>
      </c>
      <c r="BP8" s="230">
        <v>0</v>
      </c>
      <c r="BQ8" s="230">
        <v>0</v>
      </c>
      <c r="BR8" s="231"/>
      <c r="BS8" s="286">
        <v>870</v>
      </c>
      <c r="BT8" s="287">
        <v>857</v>
      </c>
      <c r="BU8" s="288">
        <v>13</v>
      </c>
      <c r="BV8" s="324"/>
      <c r="BW8" s="320">
        <v>0</v>
      </c>
      <c r="BX8" s="234">
        <v>0</v>
      </c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</row>
    <row r="9" spans="1:89" ht="12.75" customHeight="1">
      <c r="A9" s="142"/>
      <c r="B9" s="142"/>
      <c r="D9" s="134"/>
      <c r="E9" s="263"/>
      <c r="F9" s="263"/>
      <c r="G9" s="187"/>
      <c r="H9" s="187"/>
      <c r="I9" s="187"/>
      <c r="J9" s="187"/>
      <c r="K9" s="187"/>
      <c r="L9" s="187"/>
      <c r="M9" s="187"/>
      <c r="BC9" s="242" t="s">
        <v>166</v>
      </c>
      <c r="BD9" s="243">
        <v>1244147</v>
      </c>
      <c r="BE9" s="244">
        <v>601372</v>
      </c>
      <c r="BF9" s="244">
        <v>642775</v>
      </c>
      <c r="BG9" s="245" t="s">
        <v>162</v>
      </c>
      <c r="BH9" s="244">
        <v>377049</v>
      </c>
      <c r="BI9" s="245" t="s">
        <v>162</v>
      </c>
      <c r="BJ9" s="283"/>
      <c r="BK9" s="178"/>
      <c r="BL9" s="223"/>
      <c r="BM9" s="228"/>
      <c r="BN9" s="230"/>
      <c r="BO9" s="230"/>
      <c r="BP9" s="230"/>
      <c r="BQ9" s="230"/>
      <c r="BR9" s="231"/>
      <c r="BS9" s="232"/>
      <c r="BT9" s="233"/>
      <c r="BU9" s="235"/>
      <c r="BV9" s="324"/>
      <c r="BW9" s="320"/>
      <c r="BX9" s="234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</row>
    <row r="10" spans="1:89" ht="12.75" customHeight="1">
      <c r="A10" s="142"/>
      <c r="B10" s="142"/>
      <c r="D10" s="135"/>
      <c r="E10" s="263"/>
      <c r="F10" s="263"/>
      <c r="G10" s="187"/>
      <c r="H10" s="187"/>
      <c r="I10" s="187"/>
      <c r="J10" s="187"/>
      <c r="K10" s="187"/>
      <c r="L10" s="187"/>
      <c r="M10" s="187"/>
      <c r="BA10" s="185"/>
      <c r="BB10" s="186"/>
      <c r="BC10" s="246" t="s">
        <v>167</v>
      </c>
      <c r="BD10" s="247">
        <v>1216181</v>
      </c>
      <c r="BE10" s="248">
        <v>585023</v>
      </c>
      <c r="BF10" s="248">
        <v>631158</v>
      </c>
      <c r="BG10" s="280" t="s">
        <v>162</v>
      </c>
      <c r="BH10" s="249">
        <v>386728</v>
      </c>
      <c r="BI10" s="280" t="s">
        <v>162</v>
      </c>
      <c r="BJ10" s="284"/>
      <c r="BK10" s="149"/>
      <c r="BL10" s="223" t="s">
        <v>36</v>
      </c>
      <c r="BM10" s="228">
        <v>883382</v>
      </c>
      <c r="BN10" s="228">
        <v>425022</v>
      </c>
      <c r="BO10" s="228">
        <v>458360</v>
      </c>
      <c r="BP10" s="228">
        <v>499</v>
      </c>
      <c r="BQ10" s="228">
        <v>848</v>
      </c>
      <c r="BR10" s="229">
        <v>-349</v>
      </c>
      <c r="BS10" s="228">
        <v>1429</v>
      </c>
      <c r="BT10" s="228">
        <v>1317</v>
      </c>
      <c r="BU10" s="229">
        <v>112</v>
      </c>
      <c r="BV10" s="323">
        <v>-237</v>
      </c>
      <c r="BW10" s="319">
        <v>327513</v>
      </c>
      <c r="BX10" s="229">
        <v>206</v>
      </c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</row>
    <row r="11" spans="1:89" ht="12.75" customHeight="1">
      <c r="A11" s="142"/>
      <c r="B11" s="142"/>
      <c r="D11" s="135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254"/>
      <c r="Z11" s="254"/>
      <c r="AA11" s="254"/>
      <c r="AB11" s="254"/>
      <c r="AC11" s="254"/>
      <c r="AD11" s="152"/>
      <c r="AE11" s="152"/>
      <c r="AF11" s="152"/>
      <c r="AG11" s="152"/>
      <c r="AH11" s="152"/>
      <c r="AI11" s="152"/>
      <c r="AJ11" s="152"/>
      <c r="AK11" s="152"/>
      <c r="AL11" s="152"/>
      <c r="AM11" s="255"/>
      <c r="AN11" s="255"/>
      <c r="AO11" s="255"/>
      <c r="AP11" s="255"/>
      <c r="AQ11" s="152"/>
      <c r="AR11" s="152"/>
      <c r="AS11" s="152"/>
      <c r="AT11" s="152"/>
      <c r="AU11" s="152"/>
      <c r="AV11" s="152"/>
      <c r="AW11" s="152"/>
      <c r="AX11" s="152"/>
      <c r="AY11" s="151"/>
      <c r="AZ11" s="151"/>
      <c r="BB11" s="186"/>
      <c r="BC11" s="297" t="s">
        <v>228</v>
      </c>
      <c r="BD11" s="305">
        <v>1168924</v>
      </c>
      <c r="BE11" s="306">
        <v>560643</v>
      </c>
      <c r="BF11" s="306">
        <v>608281</v>
      </c>
      <c r="BG11" s="280" t="s">
        <v>162</v>
      </c>
      <c r="BH11" s="307">
        <v>388608</v>
      </c>
      <c r="BI11" s="280" t="s">
        <v>162</v>
      </c>
      <c r="BJ11" s="284"/>
      <c r="BK11" s="178"/>
      <c r="BL11" s="223" t="s">
        <v>37</v>
      </c>
      <c r="BM11" s="228">
        <v>219808</v>
      </c>
      <c r="BN11" s="228">
        <v>106188</v>
      </c>
      <c r="BO11" s="228">
        <v>113620</v>
      </c>
      <c r="BP11" s="228">
        <v>105</v>
      </c>
      <c r="BQ11" s="228">
        <v>252</v>
      </c>
      <c r="BR11" s="229">
        <v>-147</v>
      </c>
      <c r="BS11" s="228">
        <v>277</v>
      </c>
      <c r="BT11" s="228">
        <v>376</v>
      </c>
      <c r="BU11" s="229">
        <v>-99</v>
      </c>
      <c r="BV11" s="323">
        <v>-246</v>
      </c>
      <c r="BW11" s="319">
        <v>69026</v>
      </c>
      <c r="BX11" s="229">
        <v>-16</v>
      </c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</row>
    <row r="12" spans="1:89" ht="12.75" customHeight="1">
      <c r="A12" s="142"/>
      <c r="B12" s="142"/>
      <c r="D12" s="133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254"/>
      <c r="Z12" s="254"/>
      <c r="AA12" s="254"/>
      <c r="AB12" s="254"/>
      <c r="AC12" s="254"/>
      <c r="AD12" s="152"/>
      <c r="AE12" s="152"/>
      <c r="AF12" s="152"/>
      <c r="AG12" s="152"/>
      <c r="AH12" s="152"/>
      <c r="AI12" s="152"/>
      <c r="AJ12" s="152"/>
      <c r="AK12" s="152"/>
      <c r="AL12" s="152"/>
      <c r="AM12" s="255"/>
      <c r="AN12" s="255"/>
      <c r="AO12" s="255"/>
      <c r="AP12" s="255"/>
      <c r="AQ12" s="152"/>
      <c r="AR12" s="152"/>
      <c r="AS12" s="152"/>
      <c r="AT12" s="152"/>
      <c r="AU12" s="152"/>
      <c r="AV12" s="152"/>
      <c r="AW12" s="152"/>
      <c r="AX12" s="152"/>
      <c r="AY12" s="151"/>
      <c r="AZ12" s="151"/>
      <c r="BA12" s="186"/>
      <c r="BC12" s="308" t="s">
        <v>235</v>
      </c>
      <c r="BD12" s="309">
        <v>1123891</v>
      </c>
      <c r="BE12" s="310">
        <v>540226</v>
      </c>
      <c r="BF12" s="310">
        <v>583665</v>
      </c>
      <c r="BG12" s="311" t="s">
        <v>162</v>
      </c>
      <c r="BH12" s="312">
        <v>393396</v>
      </c>
      <c r="BI12" s="311" t="s">
        <v>162</v>
      </c>
      <c r="BJ12" s="283"/>
      <c r="BK12" s="149"/>
      <c r="BL12" s="223"/>
      <c r="BM12" s="228"/>
      <c r="BN12" s="230">
        <v>0</v>
      </c>
      <c r="BO12" s="230">
        <v>0</v>
      </c>
      <c r="BP12" s="230">
        <v>0</v>
      </c>
      <c r="BQ12" s="230">
        <v>0</v>
      </c>
      <c r="BR12" s="234"/>
      <c r="BS12" s="230">
        <v>0</v>
      </c>
      <c r="BT12" s="230">
        <v>0</v>
      </c>
      <c r="BU12" s="234"/>
      <c r="BV12" s="325"/>
      <c r="BW12" s="320">
        <v>0</v>
      </c>
      <c r="BX12" s="234">
        <v>0</v>
      </c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</row>
    <row r="13" spans="1:89" ht="12.75" customHeight="1">
      <c r="A13" s="142"/>
      <c r="B13" s="142"/>
      <c r="D13" s="133"/>
      <c r="E13" s="152"/>
      <c r="F13" s="152"/>
      <c r="G13" s="152"/>
      <c r="H13" s="152"/>
      <c r="I13" s="152"/>
      <c r="J13" s="152"/>
      <c r="K13" s="152"/>
      <c r="BA13" s="186"/>
      <c r="BC13" s="246" t="s">
        <v>229</v>
      </c>
      <c r="BD13" s="305">
        <v>1123245</v>
      </c>
      <c r="BE13" s="306">
        <v>539995</v>
      </c>
      <c r="BF13" s="306">
        <v>583250</v>
      </c>
      <c r="BG13" s="280">
        <v>-646</v>
      </c>
      <c r="BH13" s="307">
        <v>393499</v>
      </c>
      <c r="BI13" s="280">
        <v>103</v>
      </c>
      <c r="BJ13" s="283"/>
      <c r="BK13" s="136"/>
      <c r="BL13" s="223" t="s">
        <v>38</v>
      </c>
      <c r="BM13" s="228">
        <v>544983</v>
      </c>
      <c r="BN13" s="228">
        <v>263067</v>
      </c>
      <c r="BO13" s="228">
        <v>281916</v>
      </c>
      <c r="BP13" s="228">
        <v>317</v>
      </c>
      <c r="BQ13" s="228">
        <v>503</v>
      </c>
      <c r="BR13" s="229">
        <v>-186</v>
      </c>
      <c r="BS13" s="228">
        <v>920</v>
      </c>
      <c r="BT13" s="228">
        <v>908</v>
      </c>
      <c r="BU13" s="229">
        <v>12</v>
      </c>
      <c r="BV13" s="323">
        <v>-174</v>
      </c>
      <c r="BW13" s="319">
        <v>199014</v>
      </c>
      <c r="BX13" s="229">
        <v>103</v>
      </c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</row>
    <row r="14" spans="1:89" ht="12.75" customHeight="1">
      <c r="A14" s="142"/>
      <c r="B14" s="142"/>
      <c r="D14" s="133"/>
      <c r="E14" s="152"/>
      <c r="F14" s="152"/>
      <c r="G14" s="152"/>
      <c r="H14" s="152"/>
      <c r="I14" s="152"/>
      <c r="J14" s="152"/>
      <c r="K14" s="152"/>
      <c r="BC14" s="246" t="s">
        <v>230</v>
      </c>
      <c r="BD14" s="305">
        <v>1122540</v>
      </c>
      <c r="BE14" s="306">
        <v>539706</v>
      </c>
      <c r="BF14" s="306">
        <v>582834</v>
      </c>
      <c r="BG14" s="280">
        <v>-705</v>
      </c>
      <c r="BH14" s="307">
        <v>393397</v>
      </c>
      <c r="BI14" s="280">
        <v>-102</v>
      </c>
      <c r="BJ14" s="283"/>
      <c r="BK14" s="136"/>
      <c r="BL14" s="223" t="s">
        <v>39</v>
      </c>
      <c r="BM14" s="228">
        <v>75273</v>
      </c>
      <c r="BN14" s="228">
        <v>36037</v>
      </c>
      <c r="BO14" s="228">
        <v>39236</v>
      </c>
      <c r="BP14" s="228">
        <v>31</v>
      </c>
      <c r="BQ14" s="228">
        <v>79</v>
      </c>
      <c r="BR14" s="229">
        <v>-48</v>
      </c>
      <c r="BS14" s="228">
        <v>116</v>
      </c>
      <c r="BT14" s="228">
        <v>135</v>
      </c>
      <c r="BU14" s="229">
        <v>-19</v>
      </c>
      <c r="BV14" s="323">
        <v>-67</v>
      </c>
      <c r="BW14" s="319">
        <v>24981</v>
      </c>
      <c r="BX14" s="229">
        <v>4</v>
      </c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</row>
    <row r="15" spans="1:89" ht="12.75" customHeight="1">
      <c r="A15" s="142"/>
      <c r="B15" s="142"/>
      <c r="D15" s="133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256"/>
      <c r="Q15" s="256"/>
      <c r="R15" s="256"/>
      <c r="S15" s="256"/>
      <c r="T15" s="152"/>
      <c r="U15" s="152"/>
      <c r="V15" s="152"/>
      <c r="W15" s="152"/>
      <c r="X15" s="152"/>
      <c r="Y15" s="152"/>
      <c r="Z15" s="257"/>
      <c r="AA15" s="257"/>
      <c r="AB15" s="257"/>
      <c r="AC15" s="257"/>
      <c r="AD15" s="253"/>
      <c r="AE15" s="253"/>
      <c r="AF15" s="152"/>
      <c r="AG15" s="152"/>
      <c r="AH15" s="152"/>
      <c r="AI15" s="152"/>
      <c r="AJ15" s="258"/>
      <c r="AK15" s="258"/>
      <c r="AL15" s="258"/>
      <c r="AM15" s="258"/>
      <c r="AN15" s="258"/>
      <c r="AO15" s="259"/>
      <c r="AP15" s="259"/>
      <c r="AQ15" s="259"/>
      <c r="AR15" s="259"/>
      <c r="AS15" s="259"/>
      <c r="AT15" s="259"/>
      <c r="AU15" s="259"/>
      <c r="AV15" s="259"/>
      <c r="AW15" s="259"/>
      <c r="AX15" s="151"/>
      <c r="AY15" s="151"/>
      <c r="AZ15" s="151"/>
      <c r="BC15" s="246" t="s">
        <v>231</v>
      </c>
      <c r="BD15" s="305">
        <v>1121745</v>
      </c>
      <c r="BE15" s="306">
        <v>539367</v>
      </c>
      <c r="BF15" s="306">
        <v>582378</v>
      </c>
      <c r="BG15" s="280">
        <v>-795</v>
      </c>
      <c r="BH15" s="307">
        <v>393412</v>
      </c>
      <c r="BI15" s="280">
        <v>15</v>
      </c>
      <c r="BJ15" s="283"/>
      <c r="BK15" s="136"/>
      <c r="BL15" s="223" t="s">
        <v>40</v>
      </c>
      <c r="BM15" s="228">
        <v>209594</v>
      </c>
      <c r="BN15" s="228">
        <v>102110</v>
      </c>
      <c r="BO15" s="228">
        <v>107484</v>
      </c>
      <c r="BP15" s="228">
        <v>111</v>
      </c>
      <c r="BQ15" s="228">
        <v>207</v>
      </c>
      <c r="BR15" s="229">
        <v>-96</v>
      </c>
      <c r="BS15" s="228">
        <v>297</v>
      </c>
      <c r="BT15" s="228">
        <v>310</v>
      </c>
      <c r="BU15" s="229">
        <v>-13</v>
      </c>
      <c r="BV15" s="323">
        <v>-109</v>
      </c>
      <c r="BW15" s="319">
        <v>74187</v>
      </c>
      <c r="BX15" s="229">
        <v>24</v>
      </c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</row>
    <row r="16" spans="1:89" ht="12.75" customHeight="1">
      <c r="A16" s="142"/>
      <c r="B16" s="142"/>
      <c r="D16" s="133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256"/>
      <c r="Q16" s="256"/>
      <c r="R16" s="256"/>
      <c r="S16" s="256"/>
      <c r="T16" s="152"/>
      <c r="U16" s="152"/>
      <c r="V16" s="152"/>
      <c r="W16" s="152"/>
      <c r="X16" s="152"/>
      <c r="Y16" s="152"/>
      <c r="Z16" s="257"/>
      <c r="AA16" s="257"/>
      <c r="AB16" s="257"/>
      <c r="AC16" s="257"/>
      <c r="AD16" s="253"/>
      <c r="AE16" s="253"/>
      <c r="AF16" s="152"/>
      <c r="AG16" s="152"/>
      <c r="AH16" s="152"/>
      <c r="AI16" s="152"/>
      <c r="AJ16" s="258"/>
      <c r="AK16" s="258"/>
      <c r="AL16" s="258"/>
      <c r="AM16" s="258"/>
      <c r="AN16" s="258"/>
      <c r="AO16" s="259"/>
      <c r="AP16" s="259"/>
      <c r="AQ16" s="259"/>
      <c r="AR16" s="259"/>
      <c r="AS16" s="259"/>
      <c r="AT16" s="259"/>
      <c r="AU16" s="259"/>
      <c r="AV16" s="259"/>
      <c r="AW16" s="259"/>
      <c r="AX16" s="151"/>
      <c r="AY16" s="151"/>
      <c r="AZ16" s="151"/>
      <c r="BC16" s="297" t="s">
        <v>177</v>
      </c>
      <c r="BD16" s="243">
        <v>1120796</v>
      </c>
      <c r="BE16" s="250">
        <v>538982</v>
      </c>
      <c r="BF16" s="250">
        <v>581814</v>
      </c>
      <c r="BG16" s="245">
        <v>-949</v>
      </c>
      <c r="BH16" s="251">
        <v>393268</v>
      </c>
      <c r="BI16" s="245">
        <v>-144</v>
      </c>
      <c r="BJ16" s="283"/>
      <c r="BK16" s="136"/>
      <c r="BL16" s="223" t="s">
        <v>41</v>
      </c>
      <c r="BM16" s="228">
        <v>273340</v>
      </c>
      <c r="BN16" s="228">
        <v>129996</v>
      </c>
      <c r="BO16" s="228">
        <v>143344</v>
      </c>
      <c r="BP16" s="228">
        <v>145</v>
      </c>
      <c r="BQ16" s="228">
        <v>311</v>
      </c>
      <c r="BR16" s="229">
        <v>-166</v>
      </c>
      <c r="BS16" s="228">
        <v>373</v>
      </c>
      <c r="BT16" s="228">
        <v>340</v>
      </c>
      <c r="BU16" s="229">
        <v>33</v>
      </c>
      <c r="BV16" s="323">
        <v>-133</v>
      </c>
      <c r="BW16" s="319">
        <v>98357</v>
      </c>
      <c r="BX16" s="229">
        <v>59</v>
      </c>
      <c r="BZ16" s="142"/>
      <c r="CA16" s="142"/>
      <c r="CB16" s="142"/>
      <c r="CC16" s="142"/>
      <c r="CD16" s="142"/>
      <c r="CE16" s="142"/>
      <c r="CF16" s="142"/>
      <c r="CG16" s="142"/>
      <c r="CH16" s="142" t="s">
        <v>191</v>
      </c>
      <c r="CI16" s="142" t="s">
        <v>189</v>
      </c>
      <c r="CJ16" s="142" t="s">
        <v>190</v>
      </c>
      <c r="CK16" s="142"/>
    </row>
    <row r="17" spans="1:89" ht="12.75" customHeight="1">
      <c r="A17" s="142"/>
      <c r="B17" s="142"/>
      <c r="D17" s="133"/>
      <c r="E17" s="260"/>
      <c r="F17" s="260"/>
      <c r="G17" s="260"/>
      <c r="H17" s="260"/>
      <c r="I17" s="152"/>
      <c r="J17" s="152"/>
      <c r="K17" s="152"/>
      <c r="L17" s="152"/>
      <c r="M17" s="152"/>
      <c r="N17" s="152"/>
      <c r="O17" s="257"/>
      <c r="P17" s="257"/>
      <c r="Q17" s="257"/>
      <c r="R17" s="257"/>
      <c r="S17" s="261"/>
      <c r="T17" s="261"/>
      <c r="U17" s="261"/>
      <c r="V17" s="152"/>
      <c r="W17" s="152"/>
      <c r="X17" s="152"/>
      <c r="Y17" s="152"/>
      <c r="Z17" s="152"/>
      <c r="AA17" s="152"/>
      <c r="AB17" s="257"/>
      <c r="AC17" s="257"/>
      <c r="AD17" s="257"/>
      <c r="AE17" s="257"/>
      <c r="AF17" s="152"/>
      <c r="AG17" s="152"/>
      <c r="AH17" s="152"/>
      <c r="AI17" s="152"/>
      <c r="AJ17" s="152"/>
      <c r="AK17" s="152"/>
      <c r="AL17" s="152"/>
      <c r="AM17" s="152"/>
      <c r="AN17" s="152"/>
      <c r="AX17" s="152"/>
      <c r="AY17" s="152"/>
      <c r="AZ17" s="152"/>
      <c r="BC17" s="246" t="s">
        <v>178</v>
      </c>
      <c r="BD17" s="243">
        <v>1119994</v>
      </c>
      <c r="BE17" s="250">
        <v>538656</v>
      </c>
      <c r="BF17" s="250">
        <v>581338</v>
      </c>
      <c r="BG17" s="245">
        <v>-802</v>
      </c>
      <c r="BH17" s="251">
        <v>393203</v>
      </c>
      <c r="BI17" s="245">
        <v>-65</v>
      </c>
      <c r="BJ17" s="283"/>
      <c r="BK17" s="159"/>
      <c r="BL17" s="223"/>
      <c r="BM17" s="228"/>
      <c r="BN17" s="230">
        <v>0</v>
      </c>
      <c r="BO17" s="230">
        <v>0</v>
      </c>
      <c r="BP17" s="230">
        <v>0</v>
      </c>
      <c r="BQ17" s="230">
        <v>0</v>
      </c>
      <c r="BR17" s="234"/>
      <c r="BS17" s="230">
        <v>0</v>
      </c>
      <c r="BT17" s="230">
        <v>0</v>
      </c>
      <c r="BU17" s="234"/>
      <c r="BV17" s="325"/>
      <c r="BW17" s="320">
        <v>0</v>
      </c>
      <c r="BX17" s="234">
        <v>0</v>
      </c>
      <c r="BZ17" s="142"/>
      <c r="CA17" s="142" t="s">
        <v>174</v>
      </c>
      <c r="CB17" s="1" t="s">
        <v>188</v>
      </c>
      <c r="CC17" s="289" t="s">
        <v>175</v>
      </c>
      <c r="CD17" s="290" t="s">
        <v>176</v>
      </c>
      <c r="CE17" s="148" t="s">
        <v>188</v>
      </c>
      <c r="CF17" s="148" t="s">
        <v>184</v>
      </c>
      <c r="CG17" s="142"/>
      <c r="CH17" s="148" t="s">
        <v>187</v>
      </c>
      <c r="CI17" s="148" t="s">
        <v>187</v>
      </c>
      <c r="CJ17" s="148" t="s">
        <v>187</v>
      </c>
      <c r="CK17" s="142"/>
    </row>
    <row r="18" spans="1:90" ht="12.75" customHeight="1">
      <c r="A18" s="142"/>
      <c r="B18" s="142"/>
      <c r="D18" s="133"/>
      <c r="E18" s="260"/>
      <c r="F18" s="260"/>
      <c r="G18" s="260"/>
      <c r="H18" s="260"/>
      <c r="I18" s="152"/>
      <c r="J18" s="152"/>
      <c r="K18" s="152"/>
      <c r="L18" s="152"/>
      <c r="M18" s="152"/>
      <c r="N18" s="152"/>
      <c r="O18" s="257"/>
      <c r="P18" s="257"/>
      <c r="Q18" s="257"/>
      <c r="R18" s="257"/>
      <c r="S18" s="261"/>
      <c r="T18" s="261"/>
      <c r="U18" s="261"/>
      <c r="V18" s="152"/>
      <c r="W18" s="152"/>
      <c r="X18" s="152"/>
      <c r="Y18" s="152"/>
      <c r="Z18" s="152"/>
      <c r="AA18" s="152"/>
      <c r="AB18" s="257"/>
      <c r="AC18" s="257"/>
      <c r="AD18" s="257"/>
      <c r="AE18" s="257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X18" s="152"/>
      <c r="AY18" s="152"/>
      <c r="AZ18" s="152"/>
      <c r="BC18" s="246" t="s">
        <v>179</v>
      </c>
      <c r="BD18" s="243">
        <v>1116408</v>
      </c>
      <c r="BE18" s="250">
        <v>536896</v>
      </c>
      <c r="BF18" s="250">
        <v>579512</v>
      </c>
      <c r="BG18" s="245">
        <v>-3586</v>
      </c>
      <c r="BH18" s="251">
        <v>392952</v>
      </c>
      <c r="BI18" s="245">
        <v>-251</v>
      </c>
      <c r="BJ18" s="283"/>
      <c r="BK18" s="159"/>
      <c r="BL18" s="223" t="s">
        <v>42</v>
      </c>
      <c r="BM18" s="228">
        <v>252326</v>
      </c>
      <c r="BN18" s="228">
        <v>121097</v>
      </c>
      <c r="BO18" s="228">
        <v>131229</v>
      </c>
      <c r="BP18" s="228">
        <v>145</v>
      </c>
      <c r="BQ18" s="228">
        <v>179</v>
      </c>
      <c r="BR18" s="229">
        <v>-34</v>
      </c>
      <c r="BS18" s="228">
        <v>436</v>
      </c>
      <c r="BT18" s="228">
        <v>393</v>
      </c>
      <c r="BU18" s="339">
        <v>43</v>
      </c>
      <c r="BV18" s="323">
        <v>9</v>
      </c>
      <c r="BW18" s="319">
        <v>101851</v>
      </c>
      <c r="BX18" s="229">
        <v>71</v>
      </c>
      <c r="BZ18" s="142"/>
      <c r="CA18" s="142" t="str">
        <f>IF(BV18&gt;0,"◎","　")</f>
        <v>◎</v>
      </c>
      <c r="CB18" s="142" t="str">
        <f>IF(BV18=0,"◇","　")</f>
        <v>　</v>
      </c>
      <c r="CC18" s="289" t="str">
        <f aca="true" t="shared" si="0" ref="CC18:CC30">IF(BV18&lt;0,"×","　")</f>
        <v>　</v>
      </c>
      <c r="CD18" s="290" t="str">
        <f>IF(BX18&gt;0,"○","　")</f>
        <v>○</v>
      </c>
      <c r="CE18" s="142" t="str">
        <f aca="true" t="shared" si="1" ref="CE18:CE30">IF(BX18=0,"0","　")</f>
        <v>　</v>
      </c>
      <c r="CF18" s="142" t="str">
        <f>IF(BX18&lt;0,"△","　")</f>
        <v>　</v>
      </c>
      <c r="CG18" s="142"/>
      <c r="CH18" s="142">
        <f>RANK(BV18,$BV$18:$BV$56)</f>
        <v>2</v>
      </c>
      <c r="CI18" s="142">
        <f>RANK(BR18,$BR$18:$BR$56)</f>
        <v>33</v>
      </c>
      <c r="CJ18" s="142">
        <f>RANK(BU18,$BU$18:$BU$56)</f>
        <v>1</v>
      </c>
      <c r="CK18" s="142"/>
      <c r="CL18" s="1" t="s">
        <v>192</v>
      </c>
    </row>
    <row r="19" spans="1:90" ht="12.75" customHeight="1">
      <c r="A19" s="142"/>
      <c r="B19" s="142"/>
      <c r="D19" s="13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62"/>
      <c r="U19" s="26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262"/>
      <c r="AI19" s="26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1"/>
      <c r="AX19" s="153"/>
      <c r="AY19" s="153"/>
      <c r="AZ19" s="153"/>
      <c r="BC19" s="246" t="s">
        <v>180</v>
      </c>
      <c r="BD19" s="243">
        <v>1115764</v>
      </c>
      <c r="BE19" s="250">
        <v>536602</v>
      </c>
      <c r="BF19" s="250">
        <v>579162</v>
      </c>
      <c r="BG19" s="245">
        <v>-644</v>
      </c>
      <c r="BH19" s="251">
        <v>394514</v>
      </c>
      <c r="BI19" s="245">
        <v>1562</v>
      </c>
      <c r="BJ19" s="283"/>
      <c r="BK19" s="159"/>
      <c r="BL19" s="223" t="s">
        <v>43</v>
      </c>
      <c r="BM19" s="228">
        <v>84083</v>
      </c>
      <c r="BN19" s="228">
        <v>41329</v>
      </c>
      <c r="BO19" s="228">
        <v>42754</v>
      </c>
      <c r="BP19" s="228">
        <v>49</v>
      </c>
      <c r="BQ19" s="228">
        <v>82</v>
      </c>
      <c r="BR19" s="229">
        <v>-33</v>
      </c>
      <c r="BS19" s="228">
        <v>148</v>
      </c>
      <c r="BT19" s="228">
        <v>128</v>
      </c>
      <c r="BU19" s="339">
        <v>20</v>
      </c>
      <c r="BV19" s="323">
        <v>-13</v>
      </c>
      <c r="BW19" s="319">
        <v>33053</v>
      </c>
      <c r="BX19" s="229">
        <v>6</v>
      </c>
      <c r="BZ19" s="142"/>
      <c r="CA19" s="142" t="str">
        <f aca="true" t="shared" si="2" ref="CA19:CA55">IF(BV19&gt;0,"◎","　")</f>
        <v>　</v>
      </c>
      <c r="CB19" s="142" t="str">
        <f aca="true" t="shared" si="3" ref="CB19:CB30">IF(BV19=0,"◇","　")</f>
        <v>　</v>
      </c>
      <c r="CC19" s="289" t="str">
        <f t="shared" si="0"/>
        <v>×</v>
      </c>
      <c r="CD19" s="290" t="str">
        <f aca="true" t="shared" si="4" ref="CD19:CD56">IF(BX19&gt;0,"○","　")</f>
        <v>○</v>
      </c>
      <c r="CE19" s="142" t="str">
        <f t="shared" si="1"/>
        <v>　</v>
      </c>
      <c r="CF19" s="142" t="str">
        <f aca="true" t="shared" si="5" ref="CF19:CF56">IF(BX19&lt;0,"△","　")</f>
        <v>　</v>
      </c>
      <c r="CG19" s="142"/>
      <c r="CH19" s="142">
        <f aca="true" t="shared" si="6" ref="CH19:CH56">RANK(BV19,$BV$18:$BV$56)</f>
        <v>17</v>
      </c>
      <c r="CI19" s="142">
        <f aca="true" t="shared" si="7" ref="CI19:CI56">RANK(BR19,$BR$18:$BR$56)</f>
        <v>32</v>
      </c>
      <c r="CJ19" s="142">
        <f aca="true" t="shared" si="8" ref="CJ19:CJ56">RANK(BU19,$BU$18:$BU$56)</f>
        <v>4</v>
      </c>
      <c r="CK19" s="142"/>
      <c r="CL19" s="1" t="s">
        <v>193</v>
      </c>
    </row>
    <row r="20" spans="1:90" ht="12.75" customHeight="1">
      <c r="A20" s="142"/>
      <c r="B20" s="142"/>
      <c r="D20" s="13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62"/>
      <c r="Q20" s="26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262"/>
      <c r="AE20" s="26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1"/>
      <c r="AT20" s="151"/>
      <c r="AU20" s="151"/>
      <c r="AV20" s="151"/>
      <c r="AW20" s="151"/>
      <c r="AX20" s="153"/>
      <c r="AY20" s="153"/>
      <c r="AZ20" s="153"/>
      <c r="BC20" s="246" t="s">
        <v>181</v>
      </c>
      <c r="BD20" s="243">
        <v>1115120</v>
      </c>
      <c r="BE20" s="250">
        <v>536325</v>
      </c>
      <c r="BF20" s="250">
        <v>578795</v>
      </c>
      <c r="BG20" s="245">
        <v>-644</v>
      </c>
      <c r="BH20" s="251">
        <v>394643</v>
      </c>
      <c r="BI20" s="245">
        <v>129</v>
      </c>
      <c r="BJ20" s="283"/>
      <c r="BK20" s="149"/>
      <c r="BL20" s="223" t="s">
        <v>44</v>
      </c>
      <c r="BM20" s="228">
        <v>126773</v>
      </c>
      <c r="BN20" s="228">
        <v>60465</v>
      </c>
      <c r="BO20" s="228">
        <v>66308</v>
      </c>
      <c r="BP20" s="228">
        <v>68</v>
      </c>
      <c r="BQ20" s="228">
        <v>150</v>
      </c>
      <c r="BR20" s="229">
        <v>-82</v>
      </c>
      <c r="BS20" s="228">
        <v>162</v>
      </c>
      <c r="BT20" s="228">
        <v>140</v>
      </c>
      <c r="BU20" s="339">
        <v>22</v>
      </c>
      <c r="BV20" s="323">
        <v>-60</v>
      </c>
      <c r="BW20" s="319">
        <v>45494</v>
      </c>
      <c r="BX20" s="229">
        <v>28</v>
      </c>
      <c r="BZ20" s="142"/>
      <c r="CA20" s="142" t="str">
        <f t="shared" si="2"/>
        <v>　</v>
      </c>
      <c r="CB20" s="142" t="str">
        <f t="shared" si="3"/>
        <v>　</v>
      </c>
      <c r="CC20" s="289" t="str">
        <f t="shared" si="0"/>
        <v>×</v>
      </c>
      <c r="CD20" s="290" t="str">
        <f t="shared" si="4"/>
        <v>○</v>
      </c>
      <c r="CE20" s="142" t="str">
        <f t="shared" si="1"/>
        <v>　</v>
      </c>
      <c r="CF20" s="142" t="str">
        <f t="shared" si="5"/>
        <v>　</v>
      </c>
      <c r="CG20" s="142"/>
      <c r="CH20" s="142">
        <f t="shared" si="6"/>
        <v>35</v>
      </c>
      <c r="CI20" s="142">
        <f t="shared" si="7"/>
        <v>35</v>
      </c>
      <c r="CJ20" s="142">
        <f t="shared" si="8"/>
        <v>2</v>
      </c>
      <c r="CK20" s="142"/>
      <c r="CL20" s="1" t="s">
        <v>194</v>
      </c>
    </row>
    <row r="21" spans="1:90" ht="12.75" customHeight="1">
      <c r="A21" s="142"/>
      <c r="B21" s="142"/>
      <c r="D21" s="137"/>
      <c r="E21" s="138"/>
      <c r="F21" s="138"/>
      <c r="G21" s="138"/>
      <c r="H21" s="138"/>
      <c r="I21" s="138"/>
      <c r="J21" s="138"/>
      <c r="K21" s="138"/>
      <c r="L21" s="138"/>
      <c r="M21" s="373" t="s">
        <v>144</v>
      </c>
      <c r="N21" s="373"/>
      <c r="O21" s="373"/>
      <c r="P21" s="373"/>
      <c r="Q21" s="373"/>
      <c r="R21" s="397">
        <v>29</v>
      </c>
      <c r="S21" s="398"/>
      <c r="T21" s="373" t="s">
        <v>143</v>
      </c>
      <c r="U21" s="397">
        <v>6</v>
      </c>
      <c r="V21" s="397"/>
      <c r="W21" s="400" t="s">
        <v>145</v>
      </c>
      <c r="X21" s="400"/>
      <c r="Y21" s="400"/>
      <c r="Z21" s="400"/>
      <c r="AA21" s="400"/>
      <c r="AB21" s="400"/>
      <c r="AC21" s="400"/>
      <c r="AD21" s="400"/>
      <c r="AE21" s="148"/>
      <c r="AF21" s="142"/>
      <c r="AG21" s="142"/>
      <c r="AP21" s="153"/>
      <c r="AQ21" s="153"/>
      <c r="AR21" s="153"/>
      <c r="AS21" s="153"/>
      <c r="AT21" s="153"/>
      <c r="AU21" s="153"/>
      <c r="AV21" s="153"/>
      <c r="AW21" s="153"/>
      <c r="AX21" s="177"/>
      <c r="AY21" s="177"/>
      <c r="AZ21" s="177"/>
      <c r="BC21" s="246" t="s">
        <v>236</v>
      </c>
      <c r="BD21" s="243">
        <v>1114580</v>
      </c>
      <c r="BE21" s="250">
        <v>536134</v>
      </c>
      <c r="BF21" s="250">
        <v>578446</v>
      </c>
      <c r="BG21" s="245">
        <v>-540</v>
      </c>
      <c r="BH21" s="251">
        <v>394748</v>
      </c>
      <c r="BI21" s="245">
        <v>105</v>
      </c>
      <c r="BJ21" s="283"/>
      <c r="BK21" s="149"/>
      <c r="BL21" s="223" t="s">
        <v>45</v>
      </c>
      <c r="BM21" s="228">
        <v>104031</v>
      </c>
      <c r="BN21" s="228">
        <v>49311</v>
      </c>
      <c r="BO21" s="228">
        <v>54720</v>
      </c>
      <c r="BP21" s="228">
        <v>53</v>
      </c>
      <c r="BQ21" s="228">
        <v>118</v>
      </c>
      <c r="BR21" s="229">
        <v>-65</v>
      </c>
      <c r="BS21" s="228">
        <v>152</v>
      </c>
      <c r="BT21" s="228">
        <v>130</v>
      </c>
      <c r="BU21" s="339">
        <v>22</v>
      </c>
      <c r="BV21" s="323">
        <v>-43</v>
      </c>
      <c r="BW21" s="319">
        <v>39426</v>
      </c>
      <c r="BX21" s="229">
        <v>30</v>
      </c>
      <c r="BZ21" s="142"/>
      <c r="CA21" s="142" t="str">
        <f t="shared" si="2"/>
        <v>　</v>
      </c>
      <c r="CB21" s="142" t="str">
        <f t="shared" si="3"/>
        <v>　</v>
      </c>
      <c r="CC21" s="289" t="str">
        <f t="shared" si="0"/>
        <v>×</v>
      </c>
      <c r="CD21" s="290" t="str">
        <f t="shared" si="4"/>
        <v>○</v>
      </c>
      <c r="CE21" s="142" t="str">
        <f t="shared" si="1"/>
        <v>　</v>
      </c>
      <c r="CF21" s="142" t="str">
        <f t="shared" si="5"/>
        <v>　</v>
      </c>
      <c r="CG21" s="142"/>
      <c r="CH21" s="142">
        <f t="shared" si="6"/>
        <v>33</v>
      </c>
      <c r="CI21" s="142">
        <f t="shared" si="7"/>
        <v>34</v>
      </c>
      <c r="CJ21" s="142">
        <f t="shared" si="8"/>
        <v>2</v>
      </c>
      <c r="CK21" s="142"/>
      <c r="CL21" s="1" t="s">
        <v>195</v>
      </c>
    </row>
    <row r="22" spans="1:90" ht="12.75" customHeight="1">
      <c r="A22" s="142"/>
      <c r="B22" s="142"/>
      <c r="D22" s="138"/>
      <c r="E22" s="138"/>
      <c r="F22" s="138"/>
      <c r="G22" s="138"/>
      <c r="H22" s="138"/>
      <c r="I22" s="138"/>
      <c r="J22" s="138"/>
      <c r="K22" s="138"/>
      <c r="L22" s="138"/>
      <c r="M22" s="373"/>
      <c r="N22" s="373"/>
      <c r="O22" s="373"/>
      <c r="P22" s="373"/>
      <c r="Q22" s="373"/>
      <c r="R22" s="399"/>
      <c r="S22" s="399"/>
      <c r="T22" s="374"/>
      <c r="U22" s="402"/>
      <c r="V22" s="402"/>
      <c r="W22" s="401"/>
      <c r="X22" s="401"/>
      <c r="Y22" s="401"/>
      <c r="Z22" s="401"/>
      <c r="AA22" s="401"/>
      <c r="AB22" s="401"/>
      <c r="AC22" s="401"/>
      <c r="AD22" s="401"/>
      <c r="AE22" s="340"/>
      <c r="AF22" s="192"/>
      <c r="AG22" s="192"/>
      <c r="AH22" s="192"/>
      <c r="AI22" s="192"/>
      <c r="AJ22" s="192"/>
      <c r="AP22" s="153"/>
      <c r="AQ22" s="153"/>
      <c r="AR22" s="153"/>
      <c r="AS22" s="153"/>
      <c r="AT22" s="153"/>
      <c r="AU22" s="153"/>
      <c r="AV22" s="278"/>
      <c r="AW22" s="278"/>
      <c r="AX22" s="142"/>
      <c r="AY22" s="142"/>
      <c r="AZ22" s="142"/>
      <c r="BA22" s="148"/>
      <c r="BC22" s="246" t="s">
        <v>237</v>
      </c>
      <c r="BD22" s="243">
        <v>1114192</v>
      </c>
      <c r="BE22" s="250">
        <v>536006</v>
      </c>
      <c r="BF22" s="250">
        <v>578186</v>
      </c>
      <c r="BG22" s="245">
        <v>-388</v>
      </c>
      <c r="BH22" s="251">
        <v>394916</v>
      </c>
      <c r="BI22" s="245">
        <v>168</v>
      </c>
      <c r="BJ22" s="283"/>
      <c r="BK22" s="149"/>
      <c r="BL22" s="223" t="s">
        <v>46</v>
      </c>
      <c r="BM22" s="228">
        <v>36079</v>
      </c>
      <c r="BN22" s="228">
        <v>17170</v>
      </c>
      <c r="BO22" s="228">
        <v>18909</v>
      </c>
      <c r="BP22" s="228">
        <v>14</v>
      </c>
      <c r="BQ22" s="228">
        <v>33</v>
      </c>
      <c r="BR22" s="229">
        <v>-19</v>
      </c>
      <c r="BS22" s="228">
        <v>66</v>
      </c>
      <c r="BT22" s="228">
        <v>64</v>
      </c>
      <c r="BU22" s="339">
        <v>2</v>
      </c>
      <c r="BV22" s="323">
        <v>-17</v>
      </c>
      <c r="BW22" s="319">
        <v>13101</v>
      </c>
      <c r="BX22" s="229">
        <v>5</v>
      </c>
      <c r="BZ22" s="142"/>
      <c r="CA22" s="142" t="str">
        <f t="shared" si="2"/>
        <v>　</v>
      </c>
      <c r="CB22" s="142" t="str">
        <f t="shared" si="3"/>
        <v>　</v>
      </c>
      <c r="CC22" s="289" t="str">
        <f t="shared" si="0"/>
        <v>×</v>
      </c>
      <c r="CD22" s="290" t="str">
        <f t="shared" si="4"/>
        <v>○</v>
      </c>
      <c r="CE22" s="142" t="str">
        <f t="shared" si="1"/>
        <v>　</v>
      </c>
      <c r="CF22" s="142" t="str">
        <f t="shared" si="5"/>
        <v>　</v>
      </c>
      <c r="CG22" s="142"/>
      <c r="CH22" s="142">
        <f t="shared" si="6"/>
        <v>21</v>
      </c>
      <c r="CI22" s="142">
        <f t="shared" si="7"/>
        <v>30</v>
      </c>
      <c r="CJ22" s="142">
        <f t="shared" si="8"/>
        <v>17</v>
      </c>
      <c r="CK22" s="142"/>
      <c r="CL22" s="1" t="s">
        <v>196</v>
      </c>
    </row>
    <row r="23" spans="1:90" ht="12.75" customHeight="1">
      <c r="A23" s="142"/>
      <c r="B23" s="142"/>
      <c r="D23" s="138"/>
      <c r="E23" s="153"/>
      <c r="F23" s="153"/>
      <c r="G23" s="157"/>
      <c r="L23" s="381"/>
      <c r="M23" s="382"/>
      <c r="N23" s="382"/>
      <c r="O23" s="382"/>
      <c r="P23" s="382"/>
      <c r="Q23" s="382"/>
      <c r="R23" s="382"/>
      <c r="S23" s="382"/>
      <c r="T23" s="383"/>
      <c r="U23" s="375" t="s">
        <v>146</v>
      </c>
      <c r="V23" s="376"/>
      <c r="W23" s="376"/>
      <c r="X23" s="376"/>
      <c r="Y23" s="376"/>
      <c r="Z23" s="376"/>
      <c r="AA23" s="376"/>
      <c r="AB23" s="377"/>
      <c r="AC23" s="476" t="s">
        <v>33</v>
      </c>
      <c r="AD23" s="477"/>
      <c r="AE23" s="477"/>
      <c r="AF23" s="477"/>
      <c r="AG23" s="477"/>
      <c r="AH23" s="477"/>
      <c r="AI23" s="477"/>
      <c r="AJ23" s="483"/>
      <c r="AK23" s="476" t="s">
        <v>34</v>
      </c>
      <c r="AL23" s="477"/>
      <c r="AM23" s="477"/>
      <c r="AN23" s="477"/>
      <c r="AO23" s="477"/>
      <c r="AP23" s="477"/>
      <c r="AQ23" s="477"/>
      <c r="AR23" s="269"/>
      <c r="AS23" s="268"/>
      <c r="AT23" s="268"/>
      <c r="AU23" s="268"/>
      <c r="AV23" s="268"/>
      <c r="AW23" s="268"/>
      <c r="AX23" s="123"/>
      <c r="AY23" s="123"/>
      <c r="AZ23" s="123"/>
      <c r="BA23" s="123"/>
      <c r="BC23" s="246" t="s">
        <v>238</v>
      </c>
      <c r="BD23" s="243">
        <v>1113594</v>
      </c>
      <c r="BE23" s="250">
        <v>535767</v>
      </c>
      <c r="BF23" s="250">
        <v>577827</v>
      </c>
      <c r="BG23" s="245">
        <v>-598</v>
      </c>
      <c r="BH23" s="251">
        <v>395008</v>
      </c>
      <c r="BI23" s="245">
        <v>92</v>
      </c>
      <c r="BJ23" s="283"/>
      <c r="BK23" s="149"/>
      <c r="BL23" s="223" t="s">
        <v>47</v>
      </c>
      <c r="BM23" s="228">
        <v>40702</v>
      </c>
      <c r="BN23" s="228">
        <v>19704</v>
      </c>
      <c r="BO23" s="228">
        <v>20998</v>
      </c>
      <c r="BP23" s="228">
        <v>20</v>
      </c>
      <c r="BQ23" s="228">
        <v>37</v>
      </c>
      <c r="BR23" s="229">
        <v>-17</v>
      </c>
      <c r="BS23" s="228">
        <v>79</v>
      </c>
      <c r="BT23" s="228">
        <v>66</v>
      </c>
      <c r="BU23" s="339">
        <v>13</v>
      </c>
      <c r="BV23" s="323">
        <v>-4</v>
      </c>
      <c r="BW23" s="319">
        <v>13345</v>
      </c>
      <c r="BX23" s="229">
        <v>46</v>
      </c>
      <c r="BZ23" s="142"/>
      <c r="CA23" s="142" t="str">
        <f t="shared" si="2"/>
        <v>　</v>
      </c>
      <c r="CB23" s="142" t="str">
        <f t="shared" si="3"/>
        <v>　</v>
      </c>
      <c r="CC23" s="289" t="str">
        <f t="shared" si="0"/>
        <v>×</v>
      </c>
      <c r="CD23" s="290" t="str">
        <f>IF(BX23&gt;0,"○","　")</f>
        <v>○</v>
      </c>
      <c r="CE23" s="142" t="str">
        <f t="shared" si="1"/>
        <v>　</v>
      </c>
      <c r="CF23" s="142" t="str">
        <f t="shared" si="5"/>
        <v>　</v>
      </c>
      <c r="CG23" s="142"/>
      <c r="CH23" s="142">
        <f t="shared" si="6"/>
        <v>9</v>
      </c>
      <c r="CI23" s="142">
        <f t="shared" si="7"/>
        <v>27</v>
      </c>
      <c r="CJ23" s="142">
        <f t="shared" si="8"/>
        <v>6</v>
      </c>
      <c r="CK23" s="142"/>
      <c r="CL23" s="1" t="s">
        <v>197</v>
      </c>
    </row>
    <row r="24" spans="1:90" ht="15" customHeight="1">
      <c r="A24" s="142"/>
      <c r="B24" s="142"/>
      <c r="D24" s="138"/>
      <c r="E24" s="153"/>
      <c r="F24" s="153"/>
      <c r="G24" s="157"/>
      <c r="L24" s="384"/>
      <c r="M24" s="385"/>
      <c r="N24" s="385"/>
      <c r="O24" s="385"/>
      <c r="P24" s="385"/>
      <c r="Q24" s="385"/>
      <c r="R24" s="385"/>
      <c r="S24" s="385"/>
      <c r="T24" s="386"/>
      <c r="U24" s="378"/>
      <c r="V24" s="379"/>
      <c r="W24" s="379"/>
      <c r="X24" s="379"/>
      <c r="Y24" s="379"/>
      <c r="Z24" s="379"/>
      <c r="AA24" s="379"/>
      <c r="AB24" s="380"/>
      <c r="AC24" s="478"/>
      <c r="AD24" s="479"/>
      <c r="AE24" s="479"/>
      <c r="AF24" s="479"/>
      <c r="AG24" s="479"/>
      <c r="AH24" s="479"/>
      <c r="AI24" s="479"/>
      <c r="AJ24" s="484"/>
      <c r="AK24" s="478"/>
      <c r="AL24" s="479"/>
      <c r="AM24" s="479"/>
      <c r="AN24" s="479"/>
      <c r="AO24" s="479"/>
      <c r="AP24" s="479"/>
      <c r="AQ24" s="479"/>
      <c r="AR24" s="269"/>
      <c r="AS24" s="268"/>
      <c r="AT24" s="268"/>
      <c r="AU24" s="268"/>
      <c r="AV24" s="268"/>
      <c r="AW24" s="268"/>
      <c r="AX24" s="123"/>
      <c r="AY24" s="123"/>
      <c r="AZ24" s="123"/>
      <c r="BA24" s="123"/>
      <c r="BC24" s="252" t="s">
        <v>240</v>
      </c>
      <c r="BD24" s="314">
        <v>1113029</v>
      </c>
      <c r="BE24" s="315">
        <v>535534</v>
      </c>
      <c r="BF24" s="315">
        <v>577495</v>
      </c>
      <c r="BG24" s="316">
        <v>-565</v>
      </c>
      <c r="BH24" s="317">
        <v>395082</v>
      </c>
      <c r="BI24" s="316">
        <v>74</v>
      </c>
      <c r="BJ24" s="160"/>
      <c r="BK24" s="149"/>
      <c r="BL24" s="223" t="s">
        <v>48</v>
      </c>
      <c r="BM24" s="228">
        <v>30704</v>
      </c>
      <c r="BN24" s="228">
        <v>14601</v>
      </c>
      <c r="BO24" s="228">
        <v>16103</v>
      </c>
      <c r="BP24" s="228">
        <v>11</v>
      </c>
      <c r="BQ24" s="228">
        <v>41</v>
      </c>
      <c r="BR24" s="229">
        <v>-30</v>
      </c>
      <c r="BS24" s="228">
        <v>42</v>
      </c>
      <c r="BT24" s="228">
        <v>60</v>
      </c>
      <c r="BU24" s="339">
        <v>-18</v>
      </c>
      <c r="BV24" s="323">
        <v>-48</v>
      </c>
      <c r="BW24" s="319">
        <v>10666</v>
      </c>
      <c r="BX24" s="229">
        <v>-7</v>
      </c>
      <c r="BZ24" s="142"/>
      <c r="CA24" s="142" t="str">
        <f t="shared" si="2"/>
        <v>　</v>
      </c>
      <c r="CB24" s="142" t="str">
        <f t="shared" si="3"/>
        <v>　</v>
      </c>
      <c r="CC24" s="289" t="str">
        <f t="shared" si="0"/>
        <v>×</v>
      </c>
      <c r="CD24" s="290" t="str">
        <f t="shared" si="4"/>
        <v>　</v>
      </c>
      <c r="CE24" s="142" t="str">
        <f t="shared" si="1"/>
        <v>　</v>
      </c>
      <c r="CF24" s="142" t="str">
        <f t="shared" si="5"/>
        <v>△</v>
      </c>
      <c r="CG24" s="142"/>
      <c r="CH24" s="142">
        <f t="shared" si="6"/>
        <v>34</v>
      </c>
      <c r="CI24" s="142">
        <f t="shared" si="7"/>
        <v>31</v>
      </c>
      <c r="CJ24" s="142">
        <f t="shared" si="8"/>
        <v>35</v>
      </c>
      <c r="CK24" s="142"/>
      <c r="CL24" s="1" t="s">
        <v>198</v>
      </c>
    </row>
    <row r="25" spans="1:90" ht="15" customHeight="1">
      <c r="A25" s="142"/>
      <c r="B25" s="142"/>
      <c r="C25" s="138"/>
      <c r="E25" s="153"/>
      <c r="F25" s="153"/>
      <c r="G25" s="157"/>
      <c r="L25" s="447" t="s">
        <v>252</v>
      </c>
      <c r="M25" s="448"/>
      <c r="N25" s="448"/>
      <c r="O25" s="448"/>
      <c r="P25" s="448"/>
      <c r="Q25" s="448"/>
      <c r="R25" s="448"/>
      <c r="S25" s="448"/>
      <c r="T25" s="449"/>
      <c r="U25" s="464">
        <v>1103673</v>
      </c>
      <c r="V25" s="465"/>
      <c r="W25" s="465"/>
      <c r="X25" s="465"/>
      <c r="Y25" s="465"/>
      <c r="Z25" s="465"/>
      <c r="AA25" s="465"/>
      <c r="AB25" s="466"/>
      <c r="AC25" s="470">
        <v>531359</v>
      </c>
      <c r="AD25" s="471"/>
      <c r="AE25" s="471"/>
      <c r="AF25" s="471"/>
      <c r="AG25" s="471"/>
      <c r="AH25" s="471"/>
      <c r="AI25" s="471"/>
      <c r="AJ25" s="472"/>
      <c r="AK25" s="470">
        <v>572314</v>
      </c>
      <c r="AL25" s="471"/>
      <c r="AM25" s="471"/>
      <c r="AN25" s="471"/>
      <c r="AO25" s="471"/>
      <c r="AP25" s="471"/>
      <c r="AQ25" s="471"/>
      <c r="AR25" s="270"/>
      <c r="AS25" s="271"/>
      <c r="AT25" s="271"/>
      <c r="AU25" s="271"/>
      <c r="AV25" s="271"/>
      <c r="AW25" s="271"/>
      <c r="AX25" s="279"/>
      <c r="AY25" s="279"/>
      <c r="AZ25" s="217"/>
      <c r="BA25" s="217"/>
      <c r="BC25" s="246" t="s">
        <v>241</v>
      </c>
      <c r="BD25" s="305">
        <v>1112358</v>
      </c>
      <c r="BE25" s="306">
        <v>535233</v>
      </c>
      <c r="BF25" s="306">
        <v>577125</v>
      </c>
      <c r="BG25" s="280">
        <v>-671</v>
      </c>
      <c r="BH25" s="307">
        <v>395103</v>
      </c>
      <c r="BI25" s="280">
        <v>21</v>
      </c>
      <c r="BJ25" s="160"/>
      <c r="BK25" s="160"/>
      <c r="BL25" s="223" t="s">
        <v>49</v>
      </c>
      <c r="BM25" s="228">
        <v>23959</v>
      </c>
      <c r="BN25" s="228">
        <v>11497</v>
      </c>
      <c r="BO25" s="228">
        <v>12462</v>
      </c>
      <c r="BP25" s="228">
        <v>10</v>
      </c>
      <c r="BQ25" s="228">
        <v>28</v>
      </c>
      <c r="BR25" s="229">
        <v>-18</v>
      </c>
      <c r="BS25" s="228">
        <v>27</v>
      </c>
      <c r="BT25" s="228">
        <v>35</v>
      </c>
      <c r="BU25" s="339">
        <v>-8</v>
      </c>
      <c r="BV25" s="323">
        <v>-26</v>
      </c>
      <c r="BW25" s="319">
        <v>7691</v>
      </c>
      <c r="BX25" s="229">
        <v>-2</v>
      </c>
      <c r="BZ25" s="142"/>
      <c r="CA25" s="142" t="str">
        <f t="shared" si="2"/>
        <v>　</v>
      </c>
      <c r="CB25" s="142" t="str">
        <f t="shared" si="3"/>
        <v>　</v>
      </c>
      <c r="CC25" s="289" t="str">
        <f t="shared" si="0"/>
        <v>×</v>
      </c>
      <c r="CD25" s="290" t="str">
        <f t="shared" si="4"/>
        <v>　</v>
      </c>
      <c r="CE25" s="142" t="str">
        <f t="shared" si="1"/>
        <v>　</v>
      </c>
      <c r="CF25" s="142" t="str">
        <f t="shared" si="5"/>
        <v>△</v>
      </c>
      <c r="CG25" s="142"/>
      <c r="CH25" s="142">
        <f t="shared" si="6"/>
        <v>31</v>
      </c>
      <c r="CI25" s="142">
        <f t="shared" si="7"/>
        <v>29</v>
      </c>
      <c r="CJ25" s="142">
        <f t="shared" si="8"/>
        <v>25</v>
      </c>
      <c r="CK25" s="142"/>
      <c r="CL25" s="1" t="s">
        <v>199</v>
      </c>
    </row>
    <row r="26" spans="1:90" s="183" customFormat="1" ht="12.75" customHeight="1" thickBot="1">
      <c r="A26" s="148"/>
      <c r="B26" s="148"/>
      <c r="D26" s="328"/>
      <c r="E26" s="185"/>
      <c r="F26" s="185"/>
      <c r="G26" s="329"/>
      <c r="L26" s="450"/>
      <c r="M26" s="451"/>
      <c r="N26" s="451"/>
      <c r="O26" s="451"/>
      <c r="P26" s="451"/>
      <c r="Q26" s="451"/>
      <c r="R26" s="451"/>
      <c r="S26" s="451"/>
      <c r="T26" s="452"/>
      <c r="U26" s="467"/>
      <c r="V26" s="468"/>
      <c r="W26" s="468"/>
      <c r="X26" s="468"/>
      <c r="Y26" s="468"/>
      <c r="Z26" s="468"/>
      <c r="AA26" s="468"/>
      <c r="AB26" s="469"/>
      <c r="AC26" s="473"/>
      <c r="AD26" s="474"/>
      <c r="AE26" s="474"/>
      <c r="AF26" s="474"/>
      <c r="AG26" s="474"/>
      <c r="AH26" s="474"/>
      <c r="AI26" s="474"/>
      <c r="AJ26" s="475"/>
      <c r="AK26" s="473"/>
      <c r="AL26" s="474"/>
      <c r="AM26" s="474"/>
      <c r="AN26" s="474"/>
      <c r="AO26" s="474"/>
      <c r="AP26" s="474"/>
      <c r="AQ26" s="474"/>
      <c r="AR26" s="330"/>
      <c r="AS26" s="331"/>
      <c r="AT26" s="331"/>
      <c r="AU26" s="331"/>
      <c r="AV26" s="331"/>
      <c r="AW26" s="331"/>
      <c r="AX26" s="332"/>
      <c r="AY26" s="332"/>
      <c r="AZ26" s="266"/>
      <c r="BA26" s="266"/>
      <c r="BC26" s="246" t="s">
        <v>242</v>
      </c>
      <c r="BD26" s="247">
        <v>1111514</v>
      </c>
      <c r="BE26" s="333">
        <v>534777</v>
      </c>
      <c r="BF26" s="333">
        <v>576737</v>
      </c>
      <c r="BG26" s="334">
        <v>-844</v>
      </c>
      <c r="BH26" s="335">
        <v>395070</v>
      </c>
      <c r="BI26" s="334">
        <v>-33</v>
      </c>
      <c r="BJ26" s="336"/>
      <c r="BK26" s="337"/>
      <c r="BL26" s="338" t="s">
        <v>50</v>
      </c>
      <c r="BM26" s="248">
        <v>27150</v>
      </c>
      <c r="BN26" s="248">
        <v>13127</v>
      </c>
      <c r="BO26" s="248">
        <v>14023</v>
      </c>
      <c r="BP26" s="248">
        <v>18</v>
      </c>
      <c r="BQ26" s="248">
        <v>30</v>
      </c>
      <c r="BR26" s="339">
        <v>-12</v>
      </c>
      <c r="BS26" s="248">
        <v>34</v>
      </c>
      <c r="BT26" s="248">
        <v>30</v>
      </c>
      <c r="BU26" s="339">
        <v>4</v>
      </c>
      <c r="BV26" s="324">
        <v>-8</v>
      </c>
      <c r="BW26" s="249">
        <v>9237</v>
      </c>
      <c r="BX26" s="339">
        <v>8</v>
      </c>
      <c r="BZ26" s="148"/>
      <c r="CA26" s="148" t="str">
        <f t="shared" si="2"/>
        <v>　</v>
      </c>
      <c r="CB26" s="148" t="str">
        <f t="shared" si="3"/>
        <v>　</v>
      </c>
      <c r="CC26" s="291" t="str">
        <f t="shared" si="0"/>
        <v>×</v>
      </c>
      <c r="CD26" s="292" t="str">
        <f t="shared" si="4"/>
        <v>○</v>
      </c>
      <c r="CE26" s="148" t="str">
        <f t="shared" si="1"/>
        <v>　</v>
      </c>
      <c r="CF26" s="148" t="str">
        <f t="shared" si="5"/>
        <v>　</v>
      </c>
      <c r="CG26" s="148"/>
      <c r="CH26" s="148">
        <f t="shared" si="6"/>
        <v>13</v>
      </c>
      <c r="CI26" s="148">
        <f t="shared" si="7"/>
        <v>22</v>
      </c>
      <c r="CJ26" s="148">
        <f>RANK(BU26,$BU$18:$BU$56)</f>
        <v>11</v>
      </c>
      <c r="CK26" s="148"/>
      <c r="CL26" s="183" t="s">
        <v>200</v>
      </c>
    </row>
    <row r="27" spans="1:90" ht="12" customHeight="1" thickTop="1">
      <c r="A27" s="142"/>
      <c r="B27" s="142"/>
      <c r="D27" s="138"/>
      <c r="E27" s="153"/>
      <c r="F27" s="153"/>
      <c r="G27" s="157"/>
      <c r="L27" s="442" t="s">
        <v>168</v>
      </c>
      <c r="M27" s="443"/>
      <c r="N27" s="458" t="s">
        <v>75</v>
      </c>
      <c r="O27" s="459"/>
      <c r="P27" s="459"/>
      <c r="Q27" s="459"/>
      <c r="R27" s="459"/>
      <c r="S27" s="459"/>
      <c r="T27" s="459"/>
      <c r="U27" s="480">
        <v>604</v>
      </c>
      <c r="V27" s="481"/>
      <c r="W27" s="481"/>
      <c r="X27" s="481"/>
      <c r="Y27" s="481"/>
      <c r="Z27" s="481"/>
      <c r="AA27" s="481"/>
      <c r="AB27" s="482"/>
      <c r="AC27" s="461">
        <v>313</v>
      </c>
      <c r="AD27" s="462"/>
      <c r="AE27" s="462"/>
      <c r="AF27" s="462"/>
      <c r="AG27" s="462"/>
      <c r="AH27" s="462"/>
      <c r="AI27" s="462"/>
      <c r="AJ27" s="463"/>
      <c r="AK27" s="461">
        <v>291</v>
      </c>
      <c r="AL27" s="462"/>
      <c r="AM27" s="462"/>
      <c r="AN27" s="462"/>
      <c r="AO27" s="462"/>
      <c r="AP27" s="462"/>
      <c r="AQ27" s="462"/>
      <c r="AR27" s="272"/>
      <c r="AS27" s="273"/>
      <c r="AT27" s="273"/>
      <c r="AU27" s="273"/>
      <c r="AV27" s="273"/>
      <c r="AW27" s="273"/>
      <c r="AX27" s="276"/>
      <c r="AY27" s="276"/>
      <c r="AZ27" s="217"/>
      <c r="BA27" s="217"/>
      <c r="BC27" s="246" t="s">
        <v>239</v>
      </c>
      <c r="BD27" s="243">
        <v>1110646</v>
      </c>
      <c r="BE27" s="333">
        <v>534346</v>
      </c>
      <c r="BF27" s="333">
        <v>576300</v>
      </c>
      <c r="BG27" s="334">
        <v>-868</v>
      </c>
      <c r="BH27" s="335">
        <v>394982</v>
      </c>
      <c r="BI27" s="334">
        <v>-88</v>
      </c>
      <c r="BJ27" s="160"/>
      <c r="BK27" s="149"/>
      <c r="BL27" s="223" t="s">
        <v>51</v>
      </c>
      <c r="BM27" s="228">
        <v>62101</v>
      </c>
      <c r="BN27" s="228">
        <v>30181</v>
      </c>
      <c r="BO27" s="228">
        <v>31920</v>
      </c>
      <c r="BP27" s="228">
        <v>45</v>
      </c>
      <c r="BQ27" s="228">
        <v>53</v>
      </c>
      <c r="BR27" s="229">
        <v>-8</v>
      </c>
      <c r="BS27" s="228">
        <v>114</v>
      </c>
      <c r="BT27" s="228">
        <v>108</v>
      </c>
      <c r="BU27" s="339">
        <v>6</v>
      </c>
      <c r="BV27" s="323">
        <v>-2</v>
      </c>
      <c r="BW27" s="319">
        <v>22026</v>
      </c>
      <c r="BX27" s="229">
        <v>10</v>
      </c>
      <c r="BZ27" s="142"/>
      <c r="CA27" s="142" t="str">
        <f t="shared" si="2"/>
        <v>　</v>
      </c>
      <c r="CB27" s="142" t="str">
        <f t="shared" si="3"/>
        <v>　</v>
      </c>
      <c r="CC27" s="289" t="str">
        <f t="shared" si="0"/>
        <v>×</v>
      </c>
      <c r="CD27" s="290" t="str">
        <f t="shared" si="4"/>
        <v>○</v>
      </c>
      <c r="CE27" s="142" t="str">
        <f t="shared" si="1"/>
        <v>　</v>
      </c>
      <c r="CF27" s="142" t="str">
        <f t="shared" si="5"/>
        <v>　</v>
      </c>
      <c r="CG27" s="142"/>
      <c r="CH27" s="142">
        <f t="shared" si="6"/>
        <v>8</v>
      </c>
      <c r="CI27" s="142">
        <f t="shared" si="7"/>
        <v>15</v>
      </c>
      <c r="CJ27" s="142">
        <f t="shared" si="8"/>
        <v>9</v>
      </c>
      <c r="CK27" s="142"/>
      <c r="CL27" s="1" t="s">
        <v>201</v>
      </c>
    </row>
    <row r="28" spans="1:90" ht="12" customHeight="1">
      <c r="A28" s="142"/>
      <c r="B28" s="142"/>
      <c r="D28" s="139"/>
      <c r="E28" s="153"/>
      <c r="F28" s="153"/>
      <c r="G28" s="157"/>
      <c r="L28" s="442"/>
      <c r="M28" s="443"/>
      <c r="N28" s="460"/>
      <c r="O28" s="395"/>
      <c r="P28" s="395"/>
      <c r="Q28" s="395"/>
      <c r="R28" s="395"/>
      <c r="S28" s="395"/>
      <c r="T28" s="395"/>
      <c r="U28" s="370"/>
      <c r="V28" s="371"/>
      <c r="W28" s="371"/>
      <c r="X28" s="371"/>
      <c r="Y28" s="371"/>
      <c r="Z28" s="371"/>
      <c r="AA28" s="371"/>
      <c r="AB28" s="372"/>
      <c r="AC28" s="411"/>
      <c r="AD28" s="412"/>
      <c r="AE28" s="412"/>
      <c r="AF28" s="412"/>
      <c r="AG28" s="412"/>
      <c r="AH28" s="412"/>
      <c r="AI28" s="412"/>
      <c r="AJ28" s="433"/>
      <c r="AK28" s="411"/>
      <c r="AL28" s="412"/>
      <c r="AM28" s="412"/>
      <c r="AN28" s="412"/>
      <c r="AO28" s="412"/>
      <c r="AP28" s="412"/>
      <c r="AQ28" s="412"/>
      <c r="AR28" s="272"/>
      <c r="AS28" s="273"/>
      <c r="AT28" s="273"/>
      <c r="AU28" s="273"/>
      <c r="AV28" s="273"/>
      <c r="AW28" s="273"/>
      <c r="AX28" s="276"/>
      <c r="AY28" s="276"/>
      <c r="AZ28" s="217"/>
      <c r="BA28" s="217"/>
      <c r="BC28" s="246" t="s">
        <v>177</v>
      </c>
      <c r="BD28" s="313">
        <v>1109794</v>
      </c>
      <c r="BE28" s="333">
        <v>533984</v>
      </c>
      <c r="BF28" s="333">
        <v>575810</v>
      </c>
      <c r="BG28" s="334">
        <v>-852</v>
      </c>
      <c r="BH28" s="335">
        <v>394900</v>
      </c>
      <c r="BI28" s="334">
        <v>-82</v>
      </c>
      <c r="BJ28" s="160"/>
      <c r="BK28" s="149"/>
      <c r="BL28" s="223" t="s">
        <v>72</v>
      </c>
      <c r="BM28" s="228">
        <v>47624</v>
      </c>
      <c r="BN28" s="228">
        <v>23535</v>
      </c>
      <c r="BO28" s="228">
        <v>24089</v>
      </c>
      <c r="BP28" s="228">
        <v>39</v>
      </c>
      <c r="BQ28" s="228">
        <v>45</v>
      </c>
      <c r="BR28" s="229">
        <v>-6</v>
      </c>
      <c r="BS28" s="228">
        <v>106</v>
      </c>
      <c r="BT28" s="228">
        <v>99</v>
      </c>
      <c r="BU28" s="339">
        <v>7</v>
      </c>
      <c r="BV28" s="323">
        <v>1</v>
      </c>
      <c r="BW28" s="249">
        <v>15787</v>
      </c>
      <c r="BX28" s="339">
        <v>-2</v>
      </c>
      <c r="BZ28" s="142"/>
      <c r="CA28" s="142" t="str">
        <f t="shared" si="2"/>
        <v>◎</v>
      </c>
      <c r="CB28" s="142" t="str">
        <f t="shared" si="3"/>
        <v>　</v>
      </c>
      <c r="CC28" s="289" t="str">
        <f t="shared" si="0"/>
        <v>　</v>
      </c>
      <c r="CD28" s="290" t="str">
        <f t="shared" si="4"/>
        <v>　</v>
      </c>
      <c r="CE28" s="142" t="str">
        <f t="shared" si="1"/>
        <v>　</v>
      </c>
      <c r="CF28" s="142" t="str">
        <f t="shared" si="5"/>
        <v>△</v>
      </c>
      <c r="CG28" s="142"/>
      <c r="CH28" s="142">
        <f t="shared" si="6"/>
        <v>6</v>
      </c>
      <c r="CI28" s="142">
        <f t="shared" si="7"/>
        <v>11</v>
      </c>
      <c r="CJ28" s="142">
        <f t="shared" si="8"/>
        <v>8</v>
      </c>
      <c r="CK28" s="142"/>
      <c r="CL28" s="1" t="s">
        <v>202</v>
      </c>
    </row>
    <row r="29" spans="1:90" ht="13.5" customHeight="1">
      <c r="A29" s="142"/>
      <c r="B29" s="142"/>
      <c r="D29" s="139"/>
      <c r="E29" s="153"/>
      <c r="F29" s="153"/>
      <c r="G29" s="157"/>
      <c r="L29" s="442"/>
      <c r="M29" s="443"/>
      <c r="N29" s="446" t="s">
        <v>74</v>
      </c>
      <c r="O29" s="446"/>
      <c r="P29" s="446"/>
      <c r="Q29" s="446"/>
      <c r="R29" s="446"/>
      <c r="S29" s="446"/>
      <c r="T29" s="446"/>
      <c r="U29" s="364">
        <v>1100</v>
      </c>
      <c r="V29" s="365"/>
      <c r="W29" s="365"/>
      <c r="X29" s="365"/>
      <c r="Y29" s="365"/>
      <c r="Z29" s="365"/>
      <c r="AA29" s="365"/>
      <c r="AB29" s="366"/>
      <c r="AC29" s="409">
        <v>504</v>
      </c>
      <c r="AD29" s="410"/>
      <c r="AE29" s="410"/>
      <c r="AF29" s="410"/>
      <c r="AG29" s="410"/>
      <c r="AH29" s="410"/>
      <c r="AI29" s="410"/>
      <c r="AJ29" s="431"/>
      <c r="AK29" s="409">
        <v>596</v>
      </c>
      <c r="AL29" s="410"/>
      <c r="AM29" s="410"/>
      <c r="AN29" s="410"/>
      <c r="AO29" s="410"/>
      <c r="AP29" s="410"/>
      <c r="AQ29" s="410"/>
      <c r="AR29" s="272"/>
      <c r="AS29" s="273"/>
      <c r="AT29" s="273"/>
      <c r="AU29" s="273"/>
      <c r="AV29" s="273"/>
      <c r="AW29" s="273"/>
      <c r="AX29" s="276"/>
      <c r="AY29" s="276"/>
      <c r="AZ29" s="217"/>
      <c r="BA29" s="217"/>
      <c r="BC29" s="246" t="s">
        <v>243</v>
      </c>
      <c r="BD29" s="247">
        <v>1108781</v>
      </c>
      <c r="BE29" s="333">
        <v>533548</v>
      </c>
      <c r="BF29" s="333">
        <v>575233</v>
      </c>
      <c r="BG29" s="334">
        <v>-1013</v>
      </c>
      <c r="BH29" s="335">
        <v>394790</v>
      </c>
      <c r="BI29" s="334">
        <v>-110</v>
      </c>
      <c r="BJ29" s="162"/>
      <c r="BK29" s="160"/>
      <c r="BL29" s="223" t="s">
        <v>8</v>
      </c>
      <c r="BM29" s="228">
        <v>16223</v>
      </c>
      <c r="BN29" s="228">
        <v>7870</v>
      </c>
      <c r="BO29" s="228">
        <v>8353</v>
      </c>
      <c r="BP29" s="228">
        <v>11</v>
      </c>
      <c r="BQ29" s="228">
        <v>25</v>
      </c>
      <c r="BR29" s="229">
        <v>-14</v>
      </c>
      <c r="BS29" s="228">
        <v>15</v>
      </c>
      <c r="BT29" s="228">
        <v>19</v>
      </c>
      <c r="BU29" s="339">
        <v>-4</v>
      </c>
      <c r="BV29" s="323">
        <v>-18</v>
      </c>
      <c r="BW29" s="319">
        <v>5040</v>
      </c>
      <c r="BX29" s="229">
        <v>-8</v>
      </c>
      <c r="BZ29" s="142"/>
      <c r="CA29" s="142" t="str">
        <f t="shared" si="2"/>
        <v>　</v>
      </c>
      <c r="CB29" s="142" t="str">
        <f t="shared" si="3"/>
        <v>　</v>
      </c>
      <c r="CC29" s="289" t="str">
        <f t="shared" si="0"/>
        <v>×</v>
      </c>
      <c r="CD29" s="290" t="str">
        <f t="shared" si="4"/>
        <v>　</v>
      </c>
      <c r="CE29" s="142" t="str">
        <f t="shared" si="1"/>
        <v>　</v>
      </c>
      <c r="CF29" s="142" t="str">
        <f t="shared" si="5"/>
        <v>△</v>
      </c>
      <c r="CG29" s="142"/>
      <c r="CH29" s="142">
        <f t="shared" si="6"/>
        <v>26</v>
      </c>
      <c r="CI29" s="142">
        <f t="shared" si="7"/>
        <v>25</v>
      </c>
      <c r="CJ29" s="142">
        <f t="shared" si="8"/>
        <v>19</v>
      </c>
      <c r="CK29" s="142"/>
      <c r="CL29" s="1" t="s">
        <v>203</v>
      </c>
    </row>
    <row r="30" spans="1:90" ht="12" customHeight="1">
      <c r="A30" s="142"/>
      <c r="B30" s="142"/>
      <c r="D30" s="137"/>
      <c r="E30" s="153"/>
      <c r="F30" s="153"/>
      <c r="G30" s="157"/>
      <c r="L30" s="442"/>
      <c r="M30" s="443"/>
      <c r="N30" s="395"/>
      <c r="O30" s="395"/>
      <c r="P30" s="395"/>
      <c r="Q30" s="395"/>
      <c r="R30" s="395"/>
      <c r="S30" s="395"/>
      <c r="T30" s="395"/>
      <c r="U30" s="370"/>
      <c r="V30" s="371"/>
      <c r="W30" s="371"/>
      <c r="X30" s="371"/>
      <c r="Y30" s="371"/>
      <c r="Z30" s="371"/>
      <c r="AA30" s="371"/>
      <c r="AB30" s="372"/>
      <c r="AC30" s="411"/>
      <c r="AD30" s="412"/>
      <c r="AE30" s="412"/>
      <c r="AF30" s="412"/>
      <c r="AG30" s="412"/>
      <c r="AH30" s="412"/>
      <c r="AI30" s="412"/>
      <c r="AJ30" s="433"/>
      <c r="AK30" s="411"/>
      <c r="AL30" s="412"/>
      <c r="AM30" s="412"/>
      <c r="AN30" s="412"/>
      <c r="AO30" s="412"/>
      <c r="AP30" s="412"/>
      <c r="AQ30" s="412"/>
      <c r="AR30" s="272"/>
      <c r="AS30" s="273"/>
      <c r="AT30" s="273"/>
      <c r="AU30" s="273"/>
      <c r="AV30" s="273"/>
      <c r="AW30" s="273"/>
      <c r="AX30" s="276"/>
      <c r="AY30" s="276"/>
      <c r="AZ30" s="217"/>
      <c r="BA30" s="217"/>
      <c r="BC30" s="246" t="s">
        <v>248</v>
      </c>
      <c r="BD30" s="247">
        <v>1105057</v>
      </c>
      <c r="BE30" s="333">
        <v>531822</v>
      </c>
      <c r="BF30" s="333">
        <v>573235</v>
      </c>
      <c r="BG30" s="334">
        <v>-3724</v>
      </c>
      <c r="BH30" s="335">
        <v>394490</v>
      </c>
      <c r="BI30" s="334">
        <v>-300</v>
      </c>
      <c r="BJ30" s="162"/>
      <c r="BK30" s="160"/>
      <c r="BL30" s="223" t="s">
        <v>52</v>
      </c>
      <c r="BM30" s="228">
        <v>31627</v>
      </c>
      <c r="BN30" s="228">
        <v>15135</v>
      </c>
      <c r="BO30" s="228">
        <v>16492</v>
      </c>
      <c r="BP30" s="228">
        <v>16</v>
      </c>
      <c r="BQ30" s="228">
        <v>27</v>
      </c>
      <c r="BR30" s="229">
        <v>-11</v>
      </c>
      <c r="BS30" s="228">
        <v>48</v>
      </c>
      <c r="BT30" s="228">
        <v>45</v>
      </c>
      <c r="BU30" s="339">
        <v>3</v>
      </c>
      <c r="BV30" s="323">
        <v>-8</v>
      </c>
      <c r="BW30" s="319">
        <v>10796</v>
      </c>
      <c r="BX30" s="229">
        <v>21</v>
      </c>
      <c r="BZ30" s="142"/>
      <c r="CA30" s="142" t="str">
        <f t="shared" si="2"/>
        <v>　</v>
      </c>
      <c r="CB30" s="142" t="str">
        <f t="shared" si="3"/>
        <v>　</v>
      </c>
      <c r="CC30" s="289" t="str">
        <f t="shared" si="0"/>
        <v>×</v>
      </c>
      <c r="CD30" s="290" t="str">
        <f t="shared" si="4"/>
        <v>○</v>
      </c>
      <c r="CE30" s="142" t="str">
        <f t="shared" si="1"/>
        <v>　</v>
      </c>
      <c r="CF30" s="142" t="str">
        <f t="shared" si="5"/>
        <v>　</v>
      </c>
      <c r="CG30" s="142"/>
      <c r="CH30" s="142">
        <f t="shared" si="6"/>
        <v>13</v>
      </c>
      <c r="CI30" s="142">
        <f t="shared" si="7"/>
        <v>21</v>
      </c>
      <c r="CJ30" s="142">
        <f t="shared" si="8"/>
        <v>14</v>
      </c>
      <c r="CK30" s="142"/>
      <c r="CL30" s="1" t="s">
        <v>204</v>
      </c>
    </row>
    <row r="31" spans="1:90" ht="12" customHeight="1">
      <c r="A31" s="142"/>
      <c r="B31" s="142"/>
      <c r="D31" s="137"/>
      <c r="E31" s="153"/>
      <c r="F31" s="153"/>
      <c r="G31" s="157"/>
      <c r="L31" s="442"/>
      <c r="M31" s="443"/>
      <c r="N31" s="392" t="s">
        <v>156</v>
      </c>
      <c r="O31" s="392"/>
      <c r="P31" s="392"/>
      <c r="Q31" s="392"/>
      <c r="R31" s="392"/>
      <c r="S31" s="392"/>
      <c r="T31" s="392"/>
      <c r="U31" s="364">
        <v>-496</v>
      </c>
      <c r="V31" s="365"/>
      <c r="W31" s="365"/>
      <c r="X31" s="365"/>
      <c r="Y31" s="365"/>
      <c r="Z31" s="365"/>
      <c r="AA31" s="365"/>
      <c r="AB31" s="366"/>
      <c r="AC31" s="409">
        <v>-191</v>
      </c>
      <c r="AD31" s="410"/>
      <c r="AE31" s="410"/>
      <c r="AF31" s="410"/>
      <c r="AG31" s="410"/>
      <c r="AH31" s="410"/>
      <c r="AI31" s="410"/>
      <c r="AJ31" s="431"/>
      <c r="AK31" s="409">
        <v>-305</v>
      </c>
      <c r="AL31" s="410"/>
      <c r="AM31" s="410"/>
      <c r="AN31" s="410"/>
      <c r="AO31" s="410"/>
      <c r="AP31" s="410"/>
      <c r="AQ31" s="410"/>
      <c r="AR31" s="272"/>
      <c r="AS31" s="273"/>
      <c r="AT31" s="273"/>
      <c r="AU31" s="273"/>
      <c r="AV31" s="273"/>
      <c r="AW31" s="273"/>
      <c r="AX31" s="276"/>
      <c r="AY31" s="276"/>
      <c r="AZ31" s="217"/>
      <c r="BA31" s="217"/>
      <c r="BC31" s="246" t="s">
        <v>249</v>
      </c>
      <c r="BD31" s="247">
        <v>1104218</v>
      </c>
      <c r="BE31" s="333">
        <v>531559</v>
      </c>
      <c r="BF31" s="333">
        <v>572659</v>
      </c>
      <c r="BG31" s="334">
        <v>-839</v>
      </c>
      <c r="BH31" s="335">
        <v>396183</v>
      </c>
      <c r="BI31" s="334">
        <v>1693</v>
      </c>
      <c r="BJ31" s="162"/>
      <c r="BK31" s="160"/>
      <c r="BL31" s="223"/>
      <c r="BM31" s="228"/>
      <c r="BN31" s="230">
        <v>0</v>
      </c>
      <c r="BO31" s="230">
        <v>0</v>
      </c>
      <c r="BP31" s="230">
        <v>0</v>
      </c>
      <c r="BQ31" s="230">
        <v>0</v>
      </c>
      <c r="BR31" s="234"/>
      <c r="BS31" s="230">
        <v>0</v>
      </c>
      <c r="BT31" s="230">
        <v>0</v>
      </c>
      <c r="BU31" s="345"/>
      <c r="BV31" s="325"/>
      <c r="BW31" s="320">
        <v>0</v>
      </c>
      <c r="BX31" s="234">
        <v>0</v>
      </c>
      <c r="BZ31" s="142"/>
      <c r="CA31" s="148">
        <f>COUNTIF(CA18:CA30,"◎")</f>
        <v>2</v>
      </c>
      <c r="CB31" s="148">
        <f>COUNTIF(CB18:CB30,"◇")</f>
        <v>0</v>
      </c>
      <c r="CC31" s="291">
        <f>COUNTIF(CC18:CC30,"×")</f>
        <v>11</v>
      </c>
      <c r="CD31" s="292">
        <f>COUNTIF(CD18:CD30,"○")</f>
        <v>9</v>
      </c>
      <c r="CE31" s="148">
        <f>COUNTIF(CE18:CE30,"0")</f>
        <v>0</v>
      </c>
      <c r="CF31" s="148">
        <f>COUNTIF(CF18:CF30,"△")</f>
        <v>4</v>
      </c>
      <c r="CG31" s="142"/>
      <c r="CH31" s="142"/>
      <c r="CI31" s="142"/>
      <c r="CJ31" s="142"/>
      <c r="CK31" s="142"/>
      <c r="CL31" s="1" t="s">
        <v>205</v>
      </c>
    </row>
    <row r="32" spans="1:90" ht="12" customHeight="1">
      <c r="A32" s="142"/>
      <c r="B32" s="142"/>
      <c r="D32" s="137"/>
      <c r="E32" s="153"/>
      <c r="F32" s="153"/>
      <c r="G32" s="157"/>
      <c r="L32" s="444"/>
      <c r="M32" s="445"/>
      <c r="N32" s="436"/>
      <c r="O32" s="436"/>
      <c r="P32" s="436"/>
      <c r="Q32" s="436"/>
      <c r="R32" s="436"/>
      <c r="S32" s="436"/>
      <c r="T32" s="436"/>
      <c r="U32" s="367"/>
      <c r="V32" s="368"/>
      <c r="W32" s="368"/>
      <c r="X32" s="368"/>
      <c r="Y32" s="368"/>
      <c r="Z32" s="368"/>
      <c r="AA32" s="368"/>
      <c r="AB32" s="369"/>
      <c r="AC32" s="425"/>
      <c r="AD32" s="426"/>
      <c r="AE32" s="426"/>
      <c r="AF32" s="426"/>
      <c r="AG32" s="426"/>
      <c r="AH32" s="426"/>
      <c r="AI32" s="426"/>
      <c r="AJ32" s="432"/>
      <c r="AK32" s="425"/>
      <c r="AL32" s="426"/>
      <c r="AM32" s="426"/>
      <c r="AN32" s="426"/>
      <c r="AO32" s="426"/>
      <c r="AP32" s="426"/>
      <c r="AQ32" s="426"/>
      <c r="AR32" s="272"/>
      <c r="AS32" s="273"/>
      <c r="AT32" s="273"/>
      <c r="AU32" s="273"/>
      <c r="AV32" s="273"/>
      <c r="AW32" s="273"/>
      <c r="AX32" s="276"/>
      <c r="AY32" s="276"/>
      <c r="AZ32" s="217"/>
      <c r="BA32" s="217"/>
      <c r="BC32" s="246" t="s">
        <v>250</v>
      </c>
      <c r="BD32" s="247">
        <v>1103673</v>
      </c>
      <c r="BE32" s="333">
        <v>531359</v>
      </c>
      <c r="BF32" s="333">
        <v>572314</v>
      </c>
      <c r="BG32" s="334">
        <v>-545</v>
      </c>
      <c r="BH32" s="335">
        <v>396349</v>
      </c>
      <c r="BI32" s="334">
        <v>166</v>
      </c>
      <c r="BJ32" s="162"/>
      <c r="BK32" s="160"/>
      <c r="BL32" s="223" t="s">
        <v>53</v>
      </c>
      <c r="BM32" s="228">
        <v>14176</v>
      </c>
      <c r="BN32" s="228">
        <v>6810</v>
      </c>
      <c r="BO32" s="228">
        <v>7366</v>
      </c>
      <c r="BP32" s="228">
        <v>5</v>
      </c>
      <c r="BQ32" s="228">
        <v>17</v>
      </c>
      <c r="BR32" s="229">
        <v>-12</v>
      </c>
      <c r="BS32" s="228">
        <v>9</v>
      </c>
      <c r="BT32" s="228">
        <v>25</v>
      </c>
      <c r="BU32" s="339">
        <v>-16</v>
      </c>
      <c r="BV32" s="326">
        <v>-28</v>
      </c>
      <c r="BW32" s="319">
        <v>4503</v>
      </c>
      <c r="BX32" s="229">
        <v>1</v>
      </c>
      <c r="BZ32" s="142"/>
      <c r="CA32" s="142" t="str">
        <f t="shared" si="2"/>
        <v>　</v>
      </c>
      <c r="CB32" s="142" t="str">
        <f>IF(BV32=0,"◇","　")</f>
        <v>　</v>
      </c>
      <c r="CC32" s="289" t="str">
        <f aca="true" t="shared" si="9" ref="CC32:CC56">IF(BV32&lt;0,"×","　")</f>
        <v>×</v>
      </c>
      <c r="CD32" s="290" t="str">
        <f t="shared" si="4"/>
        <v>○</v>
      </c>
      <c r="CE32" s="142" t="str">
        <f aca="true" t="shared" si="10" ref="CE32:CE38">IF(BX32=0,"0","　")</f>
        <v>　</v>
      </c>
      <c r="CF32" s="142" t="str">
        <f t="shared" si="5"/>
        <v>　</v>
      </c>
      <c r="CG32" s="142"/>
      <c r="CH32" s="142">
        <f t="shared" si="6"/>
        <v>32</v>
      </c>
      <c r="CI32" s="142">
        <f t="shared" si="7"/>
        <v>22</v>
      </c>
      <c r="CJ32" s="142">
        <f t="shared" si="8"/>
        <v>33</v>
      </c>
      <c r="CK32" s="142"/>
      <c r="CL32" s="1" t="s">
        <v>206</v>
      </c>
    </row>
    <row r="33" spans="1:90" ht="12" customHeight="1">
      <c r="A33" s="142"/>
      <c r="B33" s="142"/>
      <c r="D33" s="137"/>
      <c r="E33" s="153"/>
      <c r="F33" s="153"/>
      <c r="G33" s="157"/>
      <c r="L33" s="440" t="s">
        <v>169</v>
      </c>
      <c r="M33" s="441"/>
      <c r="N33" s="453" t="s">
        <v>170</v>
      </c>
      <c r="O33" s="454"/>
      <c r="P33" s="456" t="s">
        <v>157</v>
      </c>
      <c r="Q33" s="457"/>
      <c r="R33" s="457"/>
      <c r="S33" s="457"/>
      <c r="T33" s="457"/>
      <c r="U33" s="353">
        <v>836</v>
      </c>
      <c r="V33" s="354"/>
      <c r="W33" s="354"/>
      <c r="X33" s="354"/>
      <c r="Y33" s="354"/>
      <c r="Z33" s="354"/>
      <c r="AA33" s="354"/>
      <c r="AB33" s="355"/>
      <c r="AC33" s="421">
        <v>394</v>
      </c>
      <c r="AD33" s="422"/>
      <c r="AE33" s="422"/>
      <c r="AF33" s="422"/>
      <c r="AG33" s="422"/>
      <c r="AH33" s="422"/>
      <c r="AI33" s="422"/>
      <c r="AJ33" s="429"/>
      <c r="AK33" s="421">
        <v>442</v>
      </c>
      <c r="AL33" s="422"/>
      <c r="AM33" s="422"/>
      <c r="AN33" s="422"/>
      <c r="AO33" s="422"/>
      <c r="AP33" s="422"/>
      <c r="AQ33" s="422"/>
      <c r="AR33" s="272"/>
      <c r="AS33" s="273"/>
      <c r="AT33" s="273"/>
      <c r="AU33" s="273"/>
      <c r="AV33" s="273"/>
      <c r="AW33" s="273"/>
      <c r="AX33" s="276"/>
      <c r="AY33" s="276"/>
      <c r="AZ33" s="217"/>
      <c r="BA33" s="217"/>
      <c r="BC33" s="252" t="s">
        <v>251</v>
      </c>
      <c r="BD33" s="341">
        <v>1103190</v>
      </c>
      <c r="BE33" s="342">
        <v>531210</v>
      </c>
      <c r="BF33" s="342">
        <v>571980</v>
      </c>
      <c r="BG33" s="343">
        <v>-483</v>
      </c>
      <c r="BH33" s="348">
        <v>396539</v>
      </c>
      <c r="BI33" s="343">
        <v>190</v>
      </c>
      <c r="BJ33" s="162"/>
      <c r="BK33" s="160"/>
      <c r="BL33" s="223" t="s">
        <v>73</v>
      </c>
      <c r="BM33" s="228">
        <v>11104</v>
      </c>
      <c r="BN33" s="228">
        <v>5387</v>
      </c>
      <c r="BO33" s="228">
        <v>5717</v>
      </c>
      <c r="BP33" s="228">
        <v>2</v>
      </c>
      <c r="BQ33" s="228">
        <v>15</v>
      </c>
      <c r="BR33" s="229">
        <v>-13</v>
      </c>
      <c r="BS33" s="228">
        <v>10</v>
      </c>
      <c r="BT33" s="228">
        <v>19</v>
      </c>
      <c r="BU33" s="339">
        <v>-9</v>
      </c>
      <c r="BV33" s="323">
        <v>-22</v>
      </c>
      <c r="BW33" s="319">
        <v>3456</v>
      </c>
      <c r="BX33" s="229">
        <v>0</v>
      </c>
      <c r="BZ33" s="142"/>
      <c r="CA33" s="142" t="str">
        <f t="shared" si="2"/>
        <v>　</v>
      </c>
      <c r="CB33" s="142" t="str">
        <f aca="true" t="shared" si="11" ref="CB33:CB56">IF(BV33=0,"◇","　")</f>
        <v>　</v>
      </c>
      <c r="CC33" s="289" t="str">
        <f t="shared" si="9"/>
        <v>×</v>
      </c>
      <c r="CD33" s="290" t="str">
        <f t="shared" si="4"/>
        <v>　</v>
      </c>
      <c r="CE33" s="142" t="str">
        <f t="shared" si="10"/>
        <v>0</v>
      </c>
      <c r="CF33" s="142" t="str">
        <f t="shared" si="5"/>
        <v>　</v>
      </c>
      <c r="CG33" s="142"/>
      <c r="CH33" s="142">
        <f t="shared" si="6"/>
        <v>29</v>
      </c>
      <c r="CI33" s="142">
        <f t="shared" si="7"/>
        <v>24</v>
      </c>
      <c r="CJ33" s="142">
        <f t="shared" si="8"/>
        <v>26</v>
      </c>
      <c r="CK33" s="142"/>
      <c r="CL33" s="1" t="s">
        <v>207</v>
      </c>
    </row>
    <row r="34" spans="1:90" ht="12" customHeight="1">
      <c r="A34" s="142"/>
      <c r="B34" s="142"/>
      <c r="D34" s="137"/>
      <c r="E34" s="153"/>
      <c r="F34" s="153"/>
      <c r="G34" s="157"/>
      <c r="L34" s="442"/>
      <c r="M34" s="443"/>
      <c r="N34" s="438"/>
      <c r="O34" s="455"/>
      <c r="P34" s="394"/>
      <c r="Q34" s="395"/>
      <c r="R34" s="395"/>
      <c r="S34" s="395"/>
      <c r="T34" s="395"/>
      <c r="U34" s="370"/>
      <c r="V34" s="371"/>
      <c r="W34" s="371"/>
      <c r="X34" s="371"/>
      <c r="Y34" s="371"/>
      <c r="Z34" s="371"/>
      <c r="AA34" s="371"/>
      <c r="AB34" s="372"/>
      <c r="AC34" s="411"/>
      <c r="AD34" s="412"/>
      <c r="AE34" s="412"/>
      <c r="AF34" s="412"/>
      <c r="AG34" s="412"/>
      <c r="AH34" s="412"/>
      <c r="AI34" s="412"/>
      <c r="AJ34" s="433"/>
      <c r="AK34" s="411"/>
      <c r="AL34" s="412"/>
      <c r="AM34" s="412"/>
      <c r="AN34" s="412"/>
      <c r="AO34" s="412"/>
      <c r="AP34" s="412"/>
      <c r="AQ34" s="412"/>
      <c r="AR34" s="272"/>
      <c r="AS34" s="273"/>
      <c r="AT34" s="273"/>
      <c r="AU34" s="273"/>
      <c r="AV34" s="273"/>
      <c r="AW34" s="273"/>
      <c r="AX34" s="276"/>
      <c r="AY34" s="276"/>
      <c r="AZ34" s="217"/>
      <c r="BA34" s="217"/>
      <c r="BC34" s="300"/>
      <c r="BD34" s="301"/>
      <c r="BE34" s="302"/>
      <c r="BF34" s="302"/>
      <c r="BG34" s="303"/>
      <c r="BH34" s="304"/>
      <c r="BI34" s="303"/>
      <c r="BJ34" s="162"/>
      <c r="BK34" s="162"/>
      <c r="BL34" s="223" t="s">
        <v>54</v>
      </c>
      <c r="BM34" s="228">
        <v>18588</v>
      </c>
      <c r="BN34" s="228">
        <v>8974</v>
      </c>
      <c r="BO34" s="228">
        <v>9614</v>
      </c>
      <c r="BP34" s="228">
        <v>20</v>
      </c>
      <c r="BQ34" s="228">
        <v>23</v>
      </c>
      <c r="BR34" s="229">
        <v>-3</v>
      </c>
      <c r="BS34" s="228">
        <v>46</v>
      </c>
      <c r="BT34" s="228">
        <v>32</v>
      </c>
      <c r="BU34" s="339">
        <v>14</v>
      </c>
      <c r="BV34" s="323">
        <v>11</v>
      </c>
      <c r="BW34" s="319">
        <v>5924</v>
      </c>
      <c r="BX34" s="229">
        <v>6</v>
      </c>
      <c r="BZ34" s="142"/>
      <c r="CA34" s="142" t="str">
        <f t="shared" si="2"/>
        <v>◎</v>
      </c>
      <c r="CB34" s="142" t="str">
        <f t="shared" si="11"/>
        <v>　</v>
      </c>
      <c r="CC34" s="289" t="str">
        <f t="shared" si="9"/>
        <v>　</v>
      </c>
      <c r="CD34" s="290" t="str">
        <f t="shared" si="4"/>
        <v>○</v>
      </c>
      <c r="CE34" s="142" t="str">
        <f t="shared" si="10"/>
        <v>　</v>
      </c>
      <c r="CF34" s="142" t="str">
        <f t="shared" si="5"/>
        <v>　</v>
      </c>
      <c r="CG34" s="142"/>
      <c r="CH34" s="142">
        <f t="shared" si="6"/>
        <v>1</v>
      </c>
      <c r="CI34" s="142">
        <f t="shared" si="7"/>
        <v>5</v>
      </c>
      <c r="CJ34" s="142">
        <f t="shared" si="8"/>
        <v>5</v>
      </c>
      <c r="CK34" s="142"/>
      <c r="CL34" s="1" t="s">
        <v>208</v>
      </c>
    </row>
    <row r="35" spans="1:90" ht="12" customHeight="1">
      <c r="A35" s="142"/>
      <c r="B35" s="142"/>
      <c r="D35" s="137"/>
      <c r="E35" s="153"/>
      <c r="F35" s="153"/>
      <c r="G35" s="157"/>
      <c r="L35" s="442"/>
      <c r="M35" s="443"/>
      <c r="N35" s="438"/>
      <c r="O35" s="455"/>
      <c r="P35" s="446" t="s">
        <v>158</v>
      </c>
      <c r="Q35" s="446"/>
      <c r="R35" s="446"/>
      <c r="S35" s="446"/>
      <c r="T35" s="446"/>
      <c r="U35" s="364">
        <v>870</v>
      </c>
      <c r="V35" s="365"/>
      <c r="W35" s="365"/>
      <c r="X35" s="365"/>
      <c r="Y35" s="365"/>
      <c r="Z35" s="365"/>
      <c r="AA35" s="365"/>
      <c r="AB35" s="366"/>
      <c r="AC35" s="409">
        <v>508</v>
      </c>
      <c r="AD35" s="410"/>
      <c r="AE35" s="410"/>
      <c r="AF35" s="410"/>
      <c r="AG35" s="410"/>
      <c r="AH35" s="410"/>
      <c r="AI35" s="410"/>
      <c r="AJ35" s="431"/>
      <c r="AK35" s="409">
        <v>362</v>
      </c>
      <c r="AL35" s="410"/>
      <c r="AM35" s="410"/>
      <c r="AN35" s="410"/>
      <c r="AO35" s="410"/>
      <c r="AP35" s="410"/>
      <c r="AQ35" s="410"/>
      <c r="AR35" s="272"/>
      <c r="AS35" s="273"/>
      <c r="AT35" s="273"/>
      <c r="AU35" s="273"/>
      <c r="AV35" s="273"/>
      <c r="AW35" s="273"/>
      <c r="AX35" s="276"/>
      <c r="AY35" s="277"/>
      <c r="AZ35" s="217"/>
      <c r="BA35" s="217"/>
      <c r="BI35" s="162"/>
      <c r="BJ35" s="162"/>
      <c r="BK35" s="162"/>
      <c r="BL35" s="223" t="s">
        <v>55</v>
      </c>
      <c r="BM35" s="228">
        <v>5380</v>
      </c>
      <c r="BN35" s="228">
        <v>2554</v>
      </c>
      <c r="BO35" s="228">
        <v>2826</v>
      </c>
      <c r="BP35" s="228">
        <v>3</v>
      </c>
      <c r="BQ35" s="228">
        <v>5</v>
      </c>
      <c r="BR35" s="229">
        <v>-2</v>
      </c>
      <c r="BS35" s="228">
        <v>5</v>
      </c>
      <c r="BT35" s="228">
        <v>9</v>
      </c>
      <c r="BU35" s="339">
        <v>-4</v>
      </c>
      <c r="BV35" s="323">
        <v>-6</v>
      </c>
      <c r="BW35" s="319">
        <v>1753</v>
      </c>
      <c r="BX35" s="229">
        <v>-3</v>
      </c>
      <c r="BZ35" s="142"/>
      <c r="CA35" s="142" t="str">
        <f t="shared" si="2"/>
        <v>　</v>
      </c>
      <c r="CB35" s="142" t="str">
        <f t="shared" si="11"/>
        <v>　</v>
      </c>
      <c r="CC35" s="289" t="str">
        <f t="shared" si="9"/>
        <v>×</v>
      </c>
      <c r="CD35" s="290" t="str">
        <f t="shared" si="4"/>
        <v>　</v>
      </c>
      <c r="CE35" s="142" t="str">
        <f t="shared" si="10"/>
        <v>　</v>
      </c>
      <c r="CF35" s="142" t="str">
        <f t="shared" si="5"/>
        <v>△</v>
      </c>
      <c r="CG35" s="142"/>
      <c r="CH35" s="142">
        <f t="shared" si="6"/>
        <v>11</v>
      </c>
      <c r="CI35" s="142">
        <f t="shared" si="7"/>
        <v>3</v>
      </c>
      <c r="CJ35" s="142">
        <f t="shared" si="8"/>
        <v>19</v>
      </c>
      <c r="CK35" s="142"/>
      <c r="CL35" s="1" t="s">
        <v>209</v>
      </c>
    </row>
    <row r="36" spans="1:90" ht="12" customHeight="1">
      <c r="A36" s="142"/>
      <c r="B36" s="142"/>
      <c r="D36" s="137"/>
      <c r="E36" s="153"/>
      <c r="F36" s="153"/>
      <c r="G36" s="157"/>
      <c r="L36" s="442"/>
      <c r="M36" s="443"/>
      <c r="N36" s="438"/>
      <c r="O36" s="455"/>
      <c r="P36" s="395"/>
      <c r="Q36" s="395"/>
      <c r="R36" s="395"/>
      <c r="S36" s="395"/>
      <c r="T36" s="395"/>
      <c r="U36" s="370"/>
      <c r="V36" s="371"/>
      <c r="W36" s="371"/>
      <c r="X36" s="371"/>
      <c r="Y36" s="371"/>
      <c r="Z36" s="371"/>
      <c r="AA36" s="371"/>
      <c r="AB36" s="372"/>
      <c r="AC36" s="411"/>
      <c r="AD36" s="412"/>
      <c r="AE36" s="412"/>
      <c r="AF36" s="412"/>
      <c r="AG36" s="412"/>
      <c r="AH36" s="412"/>
      <c r="AI36" s="412"/>
      <c r="AJ36" s="433"/>
      <c r="AK36" s="411"/>
      <c r="AL36" s="412"/>
      <c r="AM36" s="412"/>
      <c r="AN36" s="412"/>
      <c r="AO36" s="412"/>
      <c r="AP36" s="412"/>
      <c r="AQ36" s="412"/>
      <c r="AR36" s="272"/>
      <c r="AS36" s="273"/>
      <c r="AT36" s="273"/>
      <c r="AU36" s="273"/>
      <c r="AV36" s="273"/>
      <c r="AW36" s="273"/>
      <c r="AX36" s="202"/>
      <c r="AY36" s="203"/>
      <c r="AZ36" s="217"/>
      <c r="BA36" s="217"/>
      <c r="BC36" s="150"/>
      <c r="BD36" s="159"/>
      <c r="BE36" s="158"/>
      <c r="BF36" s="158"/>
      <c r="BG36" s="149"/>
      <c r="BH36" s="160"/>
      <c r="BI36" s="162"/>
      <c r="BJ36" s="162"/>
      <c r="BK36" s="162"/>
      <c r="BL36" s="223" t="s">
        <v>56</v>
      </c>
      <c r="BM36" s="228">
        <v>6832</v>
      </c>
      <c r="BN36" s="228">
        <v>3364</v>
      </c>
      <c r="BO36" s="228">
        <v>3468</v>
      </c>
      <c r="BP36" s="228">
        <v>2</v>
      </c>
      <c r="BQ36" s="228">
        <v>6</v>
      </c>
      <c r="BR36" s="229">
        <v>-4</v>
      </c>
      <c r="BS36" s="228">
        <v>7</v>
      </c>
      <c r="BT36" s="228">
        <v>14</v>
      </c>
      <c r="BU36" s="339">
        <v>-7</v>
      </c>
      <c r="BV36" s="323">
        <v>-11</v>
      </c>
      <c r="BW36" s="319">
        <v>2201</v>
      </c>
      <c r="BX36" s="229">
        <v>-3</v>
      </c>
      <c r="BZ36" s="142"/>
      <c r="CA36" s="142" t="str">
        <f t="shared" si="2"/>
        <v>　</v>
      </c>
      <c r="CB36" s="142" t="str">
        <f t="shared" si="11"/>
        <v>　</v>
      </c>
      <c r="CC36" s="289" t="str">
        <f t="shared" si="9"/>
        <v>×</v>
      </c>
      <c r="CD36" s="290" t="str">
        <f t="shared" si="4"/>
        <v>　</v>
      </c>
      <c r="CE36" s="142" t="str">
        <f t="shared" si="10"/>
        <v>　</v>
      </c>
      <c r="CF36" s="142" t="str">
        <f t="shared" si="5"/>
        <v>△</v>
      </c>
      <c r="CG36" s="142"/>
      <c r="CH36" s="142">
        <f t="shared" si="6"/>
        <v>15</v>
      </c>
      <c r="CI36" s="142">
        <f t="shared" si="7"/>
        <v>9</v>
      </c>
      <c r="CJ36" s="142">
        <f t="shared" si="8"/>
        <v>22</v>
      </c>
      <c r="CK36" s="142"/>
      <c r="CL36" s="1" t="s">
        <v>210</v>
      </c>
    </row>
    <row r="37" spans="1:90" ht="12" customHeight="1">
      <c r="A37" s="142"/>
      <c r="B37" s="142"/>
      <c r="D37" s="137"/>
      <c r="E37" s="153"/>
      <c r="F37" s="153"/>
      <c r="G37" s="157"/>
      <c r="L37" s="442"/>
      <c r="M37" s="443"/>
      <c r="N37" s="438" t="s">
        <v>171</v>
      </c>
      <c r="O37" s="439"/>
      <c r="P37" s="391" t="s">
        <v>157</v>
      </c>
      <c r="Q37" s="392"/>
      <c r="R37" s="392"/>
      <c r="S37" s="392"/>
      <c r="T37" s="392"/>
      <c r="U37" s="364">
        <v>836</v>
      </c>
      <c r="V37" s="365"/>
      <c r="W37" s="365"/>
      <c r="X37" s="365"/>
      <c r="Y37" s="365"/>
      <c r="Z37" s="365"/>
      <c r="AA37" s="365"/>
      <c r="AB37" s="366"/>
      <c r="AC37" s="409">
        <v>394</v>
      </c>
      <c r="AD37" s="410"/>
      <c r="AE37" s="410"/>
      <c r="AF37" s="410"/>
      <c r="AG37" s="410"/>
      <c r="AH37" s="410"/>
      <c r="AI37" s="410"/>
      <c r="AJ37" s="431"/>
      <c r="AK37" s="409">
        <v>442</v>
      </c>
      <c r="AL37" s="410"/>
      <c r="AM37" s="410"/>
      <c r="AN37" s="410"/>
      <c r="AO37" s="410"/>
      <c r="AP37" s="410"/>
      <c r="AQ37" s="410"/>
      <c r="AR37" s="272"/>
      <c r="AS37" s="273"/>
      <c r="AT37" s="273"/>
      <c r="AU37" s="273"/>
      <c r="AV37" s="273"/>
      <c r="AW37" s="273"/>
      <c r="AX37" s="206"/>
      <c r="AY37" s="207"/>
      <c r="AZ37" s="217"/>
      <c r="BA37" s="217"/>
      <c r="BC37" s="150"/>
      <c r="BD37" s="159"/>
      <c r="BE37" s="158"/>
      <c r="BF37" s="158"/>
      <c r="BG37" s="149"/>
      <c r="BH37" s="160"/>
      <c r="BI37" s="162"/>
      <c r="BJ37" s="162"/>
      <c r="BK37" s="162"/>
      <c r="BL37" s="223" t="s">
        <v>57</v>
      </c>
      <c r="BM37" s="228">
        <v>8212</v>
      </c>
      <c r="BN37" s="228">
        <v>4051</v>
      </c>
      <c r="BO37" s="228">
        <v>4161</v>
      </c>
      <c r="BP37" s="228">
        <v>1</v>
      </c>
      <c r="BQ37" s="228">
        <v>18</v>
      </c>
      <c r="BR37" s="229">
        <v>-17</v>
      </c>
      <c r="BS37" s="228">
        <v>20</v>
      </c>
      <c r="BT37" s="228">
        <v>16</v>
      </c>
      <c r="BU37" s="339">
        <v>4</v>
      </c>
      <c r="BV37" s="323">
        <v>-13</v>
      </c>
      <c r="BW37" s="319">
        <v>2650</v>
      </c>
      <c r="BX37" s="229">
        <v>-2</v>
      </c>
      <c r="BZ37" s="142"/>
      <c r="CA37" s="142" t="str">
        <f t="shared" si="2"/>
        <v>　</v>
      </c>
      <c r="CB37" s="142" t="str">
        <f t="shared" si="11"/>
        <v>　</v>
      </c>
      <c r="CC37" s="289" t="str">
        <f t="shared" si="9"/>
        <v>×</v>
      </c>
      <c r="CD37" s="290" t="str">
        <f t="shared" si="4"/>
        <v>　</v>
      </c>
      <c r="CE37" s="142" t="str">
        <f t="shared" si="10"/>
        <v>　</v>
      </c>
      <c r="CF37" s="142" t="str">
        <f t="shared" si="5"/>
        <v>△</v>
      </c>
      <c r="CG37" s="142"/>
      <c r="CH37" s="142">
        <f t="shared" si="6"/>
        <v>17</v>
      </c>
      <c r="CI37" s="142">
        <f t="shared" si="7"/>
        <v>27</v>
      </c>
      <c r="CJ37" s="142">
        <f t="shared" si="8"/>
        <v>11</v>
      </c>
      <c r="CK37" s="142"/>
      <c r="CL37" s="1" t="s">
        <v>211</v>
      </c>
    </row>
    <row r="38" spans="1:90" ht="12" customHeight="1">
      <c r="A38" s="142"/>
      <c r="B38" s="142"/>
      <c r="D38" s="138"/>
      <c r="E38" s="153"/>
      <c r="F38" s="153"/>
      <c r="G38" s="157"/>
      <c r="L38" s="442"/>
      <c r="M38" s="443"/>
      <c r="N38" s="438"/>
      <c r="O38" s="439"/>
      <c r="P38" s="394"/>
      <c r="Q38" s="395"/>
      <c r="R38" s="395"/>
      <c r="S38" s="395"/>
      <c r="T38" s="395"/>
      <c r="U38" s="370"/>
      <c r="V38" s="371"/>
      <c r="W38" s="371"/>
      <c r="X38" s="371"/>
      <c r="Y38" s="371"/>
      <c r="Z38" s="371"/>
      <c r="AA38" s="371"/>
      <c r="AB38" s="372"/>
      <c r="AC38" s="411"/>
      <c r="AD38" s="412"/>
      <c r="AE38" s="412"/>
      <c r="AF38" s="412"/>
      <c r="AG38" s="412"/>
      <c r="AH38" s="412"/>
      <c r="AI38" s="412"/>
      <c r="AJ38" s="433"/>
      <c r="AK38" s="411"/>
      <c r="AL38" s="412"/>
      <c r="AM38" s="412"/>
      <c r="AN38" s="412"/>
      <c r="AO38" s="412"/>
      <c r="AP38" s="412"/>
      <c r="AQ38" s="412"/>
      <c r="AR38" s="272"/>
      <c r="AS38" s="273"/>
      <c r="AT38" s="273"/>
      <c r="AU38" s="273"/>
      <c r="AV38" s="273"/>
      <c r="AW38" s="273"/>
      <c r="AX38" s="202"/>
      <c r="AY38" s="203"/>
      <c r="AZ38" s="217"/>
      <c r="BA38" s="217"/>
      <c r="BC38" s="150"/>
      <c r="BD38" s="159"/>
      <c r="BE38" s="161"/>
      <c r="BF38" s="161"/>
      <c r="BG38" s="149"/>
      <c r="BH38" s="162"/>
      <c r="BI38" s="162"/>
      <c r="BJ38" s="142"/>
      <c r="BK38" s="162"/>
      <c r="BL38" s="223" t="s">
        <v>16</v>
      </c>
      <c r="BM38" s="228">
        <v>7052</v>
      </c>
      <c r="BN38" s="228">
        <v>3442</v>
      </c>
      <c r="BO38" s="228">
        <v>3610</v>
      </c>
      <c r="BP38" s="228">
        <v>3</v>
      </c>
      <c r="BQ38" s="228">
        <v>11</v>
      </c>
      <c r="BR38" s="229">
        <v>-8</v>
      </c>
      <c r="BS38" s="228">
        <v>4</v>
      </c>
      <c r="BT38" s="228">
        <v>13</v>
      </c>
      <c r="BU38" s="339">
        <v>-9</v>
      </c>
      <c r="BV38" s="323">
        <v>-17</v>
      </c>
      <c r="BW38" s="319">
        <v>2121</v>
      </c>
      <c r="BX38" s="229">
        <v>-4</v>
      </c>
      <c r="BZ38" s="142"/>
      <c r="CA38" s="142" t="str">
        <f t="shared" si="2"/>
        <v>　</v>
      </c>
      <c r="CB38" s="142" t="str">
        <f t="shared" si="11"/>
        <v>　</v>
      </c>
      <c r="CC38" s="289" t="str">
        <f t="shared" si="9"/>
        <v>×</v>
      </c>
      <c r="CD38" s="290" t="str">
        <f t="shared" si="4"/>
        <v>　</v>
      </c>
      <c r="CE38" s="142" t="str">
        <f t="shared" si="10"/>
        <v>　</v>
      </c>
      <c r="CF38" s="142" t="str">
        <f t="shared" si="5"/>
        <v>△</v>
      </c>
      <c r="CG38" s="142"/>
      <c r="CH38" s="142">
        <f t="shared" si="6"/>
        <v>21</v>
      </c>
      <c r="CI38" s="142">
        <f t="shared" si="7"/>
        <v>15</v>
      </c>
      <c r="CJ38" s="142">
        <f t="shared" si="8"/>
        <v>26</v>
      </c>
      <c r="CK38" s="142"/>
      <c r="CL38" s="1" t="s">
        <v>212</v>
      </c>
    </row>
    <row r="39" spans="1:90" ht="12" customHeight="1">
      <c r="A39" s="142"/>
      <c r="B39" s="142"/>
      <c r="D39" s="138"/>
      <c r="E39" s="153"/>
      <c r="F39" s="153"/>
      <c r="G39" s="157"/>
      <c r="L39" s="442"/>
      <c r="M39" s="443"/>
      <c r="N39" s="438"/>
      <c r="O39" s="439"/>
      <c r="P39" s="391" t="s">
        <v>158</v>
      </c>
      <c r="Q39" s="392"/>
      <c r="R39" s="392"/>
      <c r="S39" s="392"/>
      <c r="T39" s="393"/>
      <c r="U39" s="364">
        <v>857</v>
      </c>
      <c r="V39" s="365"/>
      <c r="W39" s="365"/>
      <c r="X39" s="365"/>
      <c r="Y39" s="365"/>
      <c r="Z39" s="365"/>
      <c r="AA39" s="365"/>
      <c r="AB39" s="366"/>
      <c r="AC39" s="409">
        <v>466</v>
      </c>
      <c r="AD39" s="410"/>
      <c r="AE39" s="410"/>
      <c r="AF39" s="410"/>
      <c r="AG39" s="410"/>
      <c r="AH39" s="410"/>
      <c r="AI39" s="410"/>
      <c r="AJ39" s="431"/>
      <c r="AK39" s="409">
        <v>391</v>
      </c>
      <c r="AL39" s="410"/>
      <c r="AM39" s="410"/>
      <c r="AN39" s="410"/>
      <c r="AO39" s="410"/>
      <c r="AP39" s="410"/>
      <c r="AQ39" s="410"/>
      <c r="AR39" s="272"/>
      <c r="AS39" s="273"/>
      <c r="AT39" s="273"/>
      <c r="AU39" s="273"/>
      <c r="AV39" s="273"/>
      <c r="AW39" s="273"/>
      <c r="AX39" s="206"/>
      <c r="AY39" s="207"/>
      <c r="AZ39" s="217"/>
      <c r="BA39" s="217"/>
      <c r="BC39" s="150"/>
      <c r="BD39" s="159"/>
      <c r="BE39" s="161"/>
      <c r="BF39" s="161"/>
      <c r="BG39" s="149"/>
      <c r="BH39" s="162"/>
      <c r="BI39" s="162"/>
      <c r="BK39" s="162"/>
      <c r="BL39" s="223"/>
      <c r="BM39" s="228"/>
      <c r="BN39" s="230">
        <v>0</v>
      </c>
      <c r="BO39" s="230">
        <v>0</v>
      </c>
      <c r="BP39" s="230">
        <v>0</v>
      </c>
      <c r="BQ39" s="230">
        <v>0</v>
      </c>
      <c r="BR39" s="234"/>
      <c r="BS39" s="230">
        <v>0</v>
      </c>
      <c r="BT39" s="230">
        <v>0</v>
      </c>
      <c r="BU39" s="345"/>
      <c r="BV39" s="325"/>
      <c r="BW39" s="320">
        <v>0</v>
      </c>
      <c r="BX39" s="234">
        <v>0</v>
      </c>
      <c r="BZ39" s="142"/>
      <c r="CA39" s="142" t="str">
        <f t="shared" si="2"/>
        <v>　</v>
      </c>
      <c r="CB39" s="142"/>
      <c r="CC39" s="289" t="str">
        <f t="shared" si="9"/>
        <v>　</v>
      </c>
      <c r="CD39" s="290" t="str">
        <f t="shared" si="4"/>
        <v>　</v>
      </c>
      <c r="CE39" s="142"/>
      <c r="CF39" s="142" t="str">
        <f t="shared" si="5"/>
        <v>　</v>
      </c>
      <c r="CG39" s="142"/>
      <c r="CH39" s="142"/>
      <c r="CI39" s="142"/>
      <c r="CJ39" s="142"/>
      <c r="CK39" s="142"/>
      <c r="CL39" s="1" t="s">
        <v>205</v>
      </c>
    </row>
    <row r="40" spans="1:90" ht="12" customHeight="1">
      <c r="A40" s="142"/>
      <c r="B40" s="142"/>
      <c r="D40" s="137"/>
      <c r="E40" s="153"/>
      <c r="F40" s="153"/>
      <c r="G40" s="157"/>
      <c r="L40" s="442"/>
      <c r="M40" s="443"/>
      <c r="N40" s="438"/>
      <c r="O40" s="439"/>
      <c r="P40" s="394"/>
      <c r="Q40" s="395"/>
      <c r="R40" s="395"/>
      <c r="S40" s="395"/>
      <c r="T40" s="396"/>
      <c r="U40" s="370"/>
      <c r="V40" s="371"/>
      <c r="W40" s="371"/>
      <c r="X40" s="371"/>
      <c r="Y40" s="371"/>
      <c r="Z40" s="371"/>
      <c r="AA40" s="371"/>
      <c r="AB40" s="372"/>
      <c r="AC40" s="411"/>
      <c r="AD40" s="412"/>
      <c r="AE40" s="412"/>
      <c r="AF40" s="412"/>
      <c r="AG40" s="412"/>
      <c r="AH40" s="412"/>
      <c r="AI40" s="412"/>
      <c r="AJ40" s="433"/>
      <c r="AK40" s="411"/>
      <c r="AL40" s="412"/>
      <c r="AM40" s="412"/>
      <c r="AN40" s="412"/>
      <c r="AO40" s="412"/>
      <c r="AP40" s="412"/>
      <c r="AQ40" s="412"/>
      <c r="AR40" s="272"/>
      <c r="AS40" s="273"/>
      <c r="AT40" s="273"/>
      <c r="AU40" s="273"/>
      <c r="AV40" s="273"/>
      <c r="AW40" s="273"/>
      <c r="AX40" s="202"/>
      <c r="AY40" s="203"/>
      <c r="AZ40" s="217"/>
      <c r="BA40" s="217"/>
      <c r="BB40" s="185"/>
      <c r="BC40" s="150"/>
      <c r="BD40" s="159"/>
      <c r="BE40" s="161"/>
      <c r="BF40" s="161"/>
      <c r="BG40" s="149"/>
      <c r="BH40" s="162"/>
      <c r="BI40" s="162"/>
      <c r="BK40" s="162"/>
      <c r="BL40" s="223" t="s">
        <v>58</v>
      </c>
      <c r="BM40" s="228">
        <v>5533</v>
      </c>
      <c r="BN40" s="228">
        <v>2683</v>
      </c>
      <c r="BO40" s="228">
        <v>2850</v>
      </c>
      <c r="BP40" s="228">
        <v>1</v>
      </c>
      <c r="BQ40" s="228">
        <v>4</v>
      </c>
      <c r="BR40" s="229">
        <v>-3</v>
      </c>
      <c r="BS40" s="228">
        <v>5</v>
      </c>
      <c r="BT40" s="228">
        <v>17</v>
      </c>
      <c r="BU40" s="339">
        <v>-12</v>
      </c>
      <c r="BV40" s="323">
        <v>-15</v>
      </c>
      <c r="BW40" s="319">
        <v>1629</v>
      </c>
      <c r="BX40" s="229">
        <v>3</v>
      </c>
      <c r="BZ40" s="142"/>
      <c r="CA40" s="142" t="str">
        <f t="shared" si="2"/>
        <v>　</v>
      </c>
      <c r="CB40" s="142" t="str">
        <f t="shared" si="11"/>
        <v>　</v>
      </c>
      <c r="CC40" s="289" t="str">
        <f t="shared" si="9"/>
        <v>×</v>
      </c>
      <c r="CD40" s="290" t="str">
        <f t="shared" si="4"/>
        <v>○</v>
      </c>
      <c r="CE40" s="142" t="str">
        <f aca="true" t="shared" si="12" ref="CE40:CE46">IF(BX40=0,"0","　")</f>
        <v>　</v>
      </c>
      <c r="CF40" s="142" t="str">
        <f t="shared" si="5"/>
        <v>　</v>
      </c>
      <c r="CG40" s="142"/>
      <c r="CH40" s="142">
        <f t="shared" si="6"/>
        <v>19</v>
      </c>
      <c r="CI40" s="142">
        <f t="shared" si="7"/>
        <v>5</v>
      </c>
      <c r="CJ40" s="142">
        <f t="shared" si="8"/>
        <v>29</v>
      </c>
      <c r="CK40" s="142"/>
      <c r="CL40" s="1" t="s">
        <v>213</v>
      </c>
    </row>
    <row r="41" spans="1:90" ht="12" customHeight="1">
      <c r="A41" s="142"/>
      <c r="B41" s="142"/>
      <c r="D41" s="137"/>
      <c r="E41" s="153"/>
      <c r="F41" s="153"/>
      <c r="G41" s="157"/>
      <c r="L41" s="442"/>
      <c r="M41" s="443"/>
      <c r="N41" s="434" t="s">
        <v>159</v>
      </c>
      <c r="O41" s="392"/>
      <c r="P41" s="392"/>
      <c r="Q41" s="392"/>
      <c r="R41" s="392"/>
      <c r="S41" s="392"/>
      <c r="T41" s="393"/>
      <c r="U41" s="364">
        <v>13</v>
      </c>
      <c r="V41" s="365"/>
      <c r="W41" s="365"/>
      <c r="X41" s="365"/>
      <c r="Y41" s="365"/>
      <c r="Z41" s="365"/>
      <c r="AA41" s="365"/>
      <c r="AB41" s="366"/>
      <c r="AC41" s="409">
        <v>42</v>
      </c>
      <c r="AD41" s="410"/>
      <c r="AE41" s="410"/>
      <c r="AF41" s="410"/>
      <c r="AG41" s="410"/>
      <c r="AH41" s="410"/>
      <c r="AI41" s="410"/>
      <c r="AJ41" s="431"/>
      <c r="AK41" s="409">
        <v>-29</v>
      </c>
      <c r="AL41" s="410"/>
      <c r="AM41" s="410"/>
      <c r="AN41" s="410"/>
      <c r="AO41" s="410"/>
      <c r="AP41" s="410"/>
      <c r="AQ41" s="410"/>
      <c r="AR41" s="272"/>
      <c r="AS41" s="273"/>
      <c r="AT41" s="273"/>
      <c r="AU41" s="273"/>
      <c r="AV41" s="273"/>
      <c r="AW41" s="273"/>
      <c r="AX41" s="206"/>
      <c r="AY41" s="207"/>
      <c r="AZ41" s="217"/>
      <c r="BA41" s="217"/>
      <c r="BB41" s="185"/>
      <c r="BC41" s="150"/>
      <c r="BD41" s="159"/>
      <c r="BE41" s="161"/>
      <c r="BF41" s="161"/>
      <c r="BG41" s="149"/>
      <c r="BH41" s="162"/>
      <c r="BI41" s="142"/>
      <c r="BK41" s="162"/>
      <c r="BL41" s="223" t="s">
        <v>59</v>
      </c>
      <c r="BM41" s="228">
        <v>8493</v>
      </c>
      <c r="BN41" s="228">
        <v>4128</v>
      </c>
      <c r="BO41" s="228">
        <v>4365</v>
      </c>
      <c r="BP41" s="228">
        <v>4</v>
      </c>
      <c r="BQ41" s="228">
        <v>10</v>
      </c>
      <c r="BR41" s="229">
        <v>-6</v>
      </c>
      <c r="BS41" s="228">
        <v>9</v>
      </c>
      <c r="BT41" s="228">
        <v>22</v>
      </c>
      <c r="BU41" s="339">
        <v>-13</v>
      </c>
      <c r="BV41" s="323">
        <v>-19</v>
      </c>
      <c r="BW41" s="319">
        <v>2626</v>
      </c>
      <c r="BX41" s="229">
        <v>-4</v>
      </c>
      <c r="BZ41" s="142"/>
      <c r="CA41" s="142" t="str">
        <f t="shared" si="2"/>
        <v>　</v>
      </c>
      <c r="CB41" s="142" t="str">
        <f t="shared" si="11"/>
        <v>　</v>
      </c>
      <c r="CC41" s="289" t="str">
        <f t="shared" si="9"/>
        <v>×</v>
      </c>
      <c r="CD41" s="290" t="str">
        <f t="shared" si="4"/>
        <v>　</v>
      </c>
      <c r="CE41" s="142" t="str">
        <f t="shared" si="12"/>
        <v>　</v>
      </c>
      <c r="CF41" s="142" t="str">
        <f t="shared" si="5"/>
        <v>△</v>
      </c>
      <c r="CG41" s="142"/>
      <c r="CH41" s="142">
        <f t="shared" si="6"/>
        <v>27</v>
      </c>
      <c r="CI41" s="142">
        <f t="shared" si="7"/>
        <v>11</v>
      </c>
      <c r="CJ41" s="142">
        <f t="shared" si="8"/>
        <v>30</v>
      </c>
      <c r="CK41" s="142"/>
      <c r="CL41" s="1" t="s">
        <v>214</v>
      </c>
    </row>
    <row r="42" spans="1:90" ht="12" customHeight="1">
      <c r="A42" s="142"/>
      <c r="B42" s="142"/>
      <c r="D42" s="139"/>
      <c r="E42" s="153"/>
      <c r="F42" s="153"/>
      <c r="G42" s="157"/>
      <c r="L42" s="444"/>
      <c r="M42" s="445"/>
      <c r="N42" s="435"/>
      <c r="O42" s="436"/>
      <c r="P42" s="436"/>
      <c r="Q42" s="436"/>
      <c r="R42" s="436"/>
      <c r="S42" s="436"/>
      <c r="T42" s="437"/>
      <c r="U42" s="367"/>
      <c r="V42" s="368"/>
      <c r="W42" s="368"/>
      <c r="X42" s="368"/>
      <c r="Y42" s="368"/>
      <c r="Z42" s="368"/>
      <c r="AA42" s="368"/>
      <c r="AB42" s="369"/>
      <c r="AC42" s="425"/>
      <c r="AD42" s="426"/>
      <c r="AE42" s="426"/>
      <c r="AF42" s="426"/>
      <c r="AG42" s="426"/>
      <c r="AH42" s="426"/>
      <c r="AI42" s="426"/>
      <c r="AJ42" s="432"/>
      <c r="AK42" s="425"/>
      <c r="AL42" s="426"/>
      <c r="AM42" s="426"/>
      <c r="AN42" s="426"/>
      <c r="AO42" s="426"/>
      <c r="AP42" s="426"/>
      <c r="AQ42" s="426"/>
      <c r="AR42" s="272"/>
      <c r="AS42" s="273"/>
      <c r="AT42" s="273"/>
      <c r="AU42" s="273"/>
      <c r="AV42" s="273"/>
      <c r="AW42" s="273"/>
      <c r="AX42" s="208"/>
      <c r="AY42" s="209"/>
      <c r="AZ42" s="217"/>
      <c r="BA42" s="217"/>
      <c r="BB42" s="185"/>
      <c r="BC42" s="150"/>
      <c r="BD42" s="159"/>
      <c r="BE42" s="161"/>
      <c r="BF42" s="161"/>
      <c r="BG42" s="159"/>
      <c r="BH42" s="162"/>
      <c r="BK42" s="162"/>
      <c r="BL42" s="223" t="s">
        <v>60</v>
      </c>
      <c r="BM42" s="228">
        <v>5433</v>
      </c>
      <c r="BN42" s="228">
        <v>2633</v>
      </c>
      <c r="BO42" s="228">
        <v>2800</v>
      </c>
      <c r="BP42" s="228">
        <v>1</v>
      </c>
      <c r="BQ42" s="228">
        <v>3</v>
      </c>
      <c r="BR42" s="229">
        <v>-2</v>
      </c>
      <c r="BS42" s="228">
        <v>9</v>
      </c>
      <c r="BT42" s="228">
        <v>5</v>
      </c>
      <c r="BU42" s="339">
        <v>4</v>
      </c>
      <c r="BV42" s="323">
        <v>2</v>
      </c>
      <c r="BW42" s="319">
        <v>1617</v>
      </c>
      <c r="BX42" s="229">
        <v>3</v>
      </c>
      <c r="BZ42" s="142"/>
      <c r="CA42" s="142" t="str">
        <f t="shared" si="2"/>
        <v>◎</v>
      </c>
      <c r="CB42" s="142" t="str">
        <f t="shared" si="11"/>
        <v>　</v>
      </c>
      <c r="CC42" s="289" t="str">
        <f t="shared" si="9"/>
        <v>　</v>
      </c>
      <c r="CD42" s="290" t="str">
        <f t="shared" si="4"/>
        <v>○</v>
      </c>
      <c r="CE42" s="142" t="str">
        <f t="shared" si="12"/>
        <v>　</v>
      </c>
      <c r="CF42" s="142" t="str">
        <f t="shared" si="5"/>
        <v>　</v>
      </c>
      <c r="CG42" s="142"/>
      <c r="CH42" s="142">
        <f t="shared" si="6"/>
        <v>5</v>
      </c>
      <c r="CI42" s="142">
        <f t="shared" si="7"/>
        <v>3</v>
      </c>
      <c r="CJ42" s="142">
        <f t="shared" si="8"/>
        <v>11</v>
      </c>
      <c r="CK42" s="142"/>
      <c r="CL42" s="1" t="s">
        <v>215</v>
      </c>
    </row>
    <row r="43" spans="1:90" ht="12" customHeight="1">
      <c r="A43" s="142"/>
      <c r="B43" s="142"/>
      <c r="D43" s="139"/>
      <c r="E43" s="153"/>
      <c r="F43" s="153"/>
      <c r="G43" s="157"/>
      <c r="L43" s="387" t="s">
        <v>244</v>
      </c>
      <c r="M43" s="388"/>
      <c r="N43" s="388"/>
      <c r="O43" s="388"/>
      <c r="P43" s="388"/>
      <c r="Q43" s="388"/>
      <c r="R43" s="388"/>
      <c r="S43" s="388"/>
      <c r="T43" s="388"/>
      <c r="U43" s="353">
        <v>-483</v>
      </c>
      <c r="V43" s="354"/>
      <c r="W43" s="354"/>
      <c r="X43" s="354"/>
      <c r="Y43" s="354"/>
      <c r="Z43" s="354"/>
      <c r="AA43" s="354"/>
      <c r="AB43" s="355"/>
      <c r="AC43" s="421">
        <v>-149</v>
      </c>
      <c r="AD43" s="422"/>
      <c r="AE43" s="422"/>
      <c r="AF43" s="422"/>
      <c r="AG43" s="422"/>
      <c r="AH43" s="422"/>
      <c r="AI43" s="422"/>
      <c r="AJ43" s="429"/>
      <c r="AK43" s="421">
        <v>-334</v>
      </c>
      <c r="AL43" s="422"/>
      <c r="AM43" s="422"/>
      <c r="AN43" s="422"/>
      <c r="AO43" s="422"/>
      <c r="AP43" s="422"/>
      <c r="AQ43" s="422"/>
      <c r="AR43" s="272"/>
      <c r="AS43" s="273"/>
      <c r="AT43" s="273"/>
      <c r="AU43" s="273"/>
      <c r="AV43" s="273"/>
      <c r="AW43" s="273"/>
      <c r="AX43" s="204"/>
      <c r="AY43" s="205"/>
      <c r="AZ43" s="217"/>
      <c r="BA43" s="217"/>
      <c r="BB43" s="185"/>
      <c r="BC43" s="150"/>
      <c r="BD43" s="159"/>
      <c r="BE43" s="161"/>
      <c r="BF43" s="161"/>
      <c r="BG43" s="159"/>
      <c r="BH43" s="162"/>
      <c r="BK43" s="142"/>
      <c r="BL43" s="223" t="s">
        <v>20</v>
      </c>
      <c r="BM43" s="228">
        <v>7818</v>
      </c>
      <c r="BN43" s="228">
        <v>3669</v>
      </c>
      <c r="BO43" s="228">
        <v>4149</v>
      </c>
      <c r="BP43" s="228">
        <v>2</v>
      </c>
      <c r="BQ43" s="228">
        <v>11</v>
      </c>
      <c r="BR43" s="229">
        <v>-9</v>
      </c>
      <c r="BS43" s="228">
        <v>7</v>
      </c>
      <c r="BT43" s="228">
        <v>14</v>
      </c>
      <c r="BU43" s="339">
        <v>-7</v>
      </c>
      <c r="BV43" s="323">
        <v>-16</v>
      </c>
      <c r="BW43" s="319">
        <v>2429</v>
      </c>
      <c r="BX43" s="229">
        <v>1</v>
      </c>
      <c r="BZ43" s="142"/>
      <c r="CA43" s="142" t="str">
        <f t="shared" si="2"/>
        <v>　</v>
      </c>
      <c r="CB43" s="142" t="str">
        <f t="shared" si="11"/>
        <v>　</v>
      </c>
      <c r="CC43" s="289" t="str">
        <f t="shared" si="9"/>
        <v>×</v>
      </c>
      <c r="CD43" s="290" t="str">
        <f t="shared" si="4"/>
        <v>○</v>
      </c>
      <c r="CE43" s="142" t="str">
        <f t="shared" si="12"/>
        <v>　</v>
      </c>
      <c r="CF43" s="142" t="str">
        <f t="shared" si="5"/>
        <v>　</v>
      </c>
      <c r="CG43" s="142"/>
      <c r="CH43" s="142">
        <f t="shared" si="6"/>
        <v>20</v>
      </c>
      <c r="CI43" s="142">
        <f t="shared" si="7"/>
        <v>19</v>
      </c>
      <c r="CJ43" s="142">
        <f t="shared" si="8"/>
        <v>22</v>
      </c>
      <c r="CK43" s="142"/>
      <c r="CL43" s="1" t="s">
        <v>216</v>
      </c>
    </row>
    <row r="44" spans="1:90" ht="12" customHeight="1" thickBot="1">
      <c r="A44" s="142"/>
      <c r="B44" s="142"/>
      <c r="D44" s="137"/>
      <c r="E44" s="153"/>
      <c r="F44" s="153"/>
      <c r="G44" s="157"/>
      <c r="L44" s="389"/>
      <c r="M44" s="390"/>
      <c r="N44" s="390"/>
      <c r="O44" s="390"/>
      <c r="P44" s="390"/>
      <c r="Q44" s="390"/>
      <c r="R44" s="390"/>
      <c r="S44" s="390"/>
      <c r="T44" s="390"/>
      <c r="U44" s="356"/>
      <c r="V44" s="357"/>
      <c r="W44" s="357"/>
      <c r="X44" s="357"/>
      <c r="Y44" s="357"/>
      <c r="Z44" s="357"/>
      <c r="AA44" s="357"/>
      <c r="AB44" s="358"/>
      <c r="AC44" s="423"/>
      <c r="AD44" s="424"/>
      <c r="AE44" s="424"/>
      <c r="AF44" s="424"/>
      <c r="AG44" s="424"/>
      <c r="AH44" s="424"/>
      <c r="AI44" s="424"/>
      <c r="AJ44" s="430"/>
      <c r="AK44" s="423"/>
      <c r="AL44" s="424"/>
      <c r="AM44" s="424"/>
      <c r="AN44" s="424"/>
      <c r="AO44" s="424"/>
      <c r="AP44" s="424"/>
      <c r="AQ44" s="424"/>
      <c r="AR44" s="272"/>
      <c r="AS44" s="273"/>
      <c r="AT44" s="273"/>
      <c r="AU44" s="273"/>
      <c r="AV44" s="273"/>
      <c r="AW44" s="273"/>
      <c r="AX44" s="210"/>
      <c r="AY44" s="211"/>
      <c r="AZ44" s="217"/>
      <c r="BA44" s="217"/>
      <c r="BB44" s="185"/>
      <c r="BC44" s="150"/>
      <c r="BD44" s="159"/>
      <c r="BE44" s="161"/>
      <c r="BF44" s="161"/>
      <c r="BG44" s="159"/>
      <c r="BH44" s="162"/>
      <c r="BL44" s="223" t="s">
        <v>61</v>
      </c>
      <c r="BM44" s="228">
        <v>3257</v>
      </c>
      <c r="BN44" s="228">
        <v>1600</v>
      </c>
      <c r="BO44" s="228">
        <v>1657</v>
      </c>
      <c r="BP44" s="228">
        <v>2</v>
      </c>
      <c r="BQ44" s="228">
        <v>5</v>
      </c>
      <c r="BR44" s="229">
        <v>-3</v>
      </c>
      <c r="BS44" s="228">
        <v>5</v>
      </c>
      <c r="BT44" s="228">
        <v>2</v>
      </c>
      <c r="BU44" s="339">
        <v>3</v>
      </c>
      <c r="BV44" s="323">
        <v>0</v>
      </c>
      <c r="BW44" s="319">
        <v>1002</v>
      </c>
      <c r="BX44" s="229">
        <v>-3</v>
      </c>
      <c r="BZ44" s="142"/>
      <c r="CA44" s="142" t="str">
        <f t="shared" si="2"/>
        <v>　</v>
      </c>
      <c r="CB44" s="142" t="str">
        <f t="shared" si="11"/>
        <v>◇</v>
      </c>
      <c r="CC44" s="289" t="str">
        <f t="shared" si="9"/>
        <v>　</v>
      </c>
      <c r="CD44" s="290" t="str">
        <f t="shared" si="4"/>
        <v>　</v>
      </c>
      <c r="CE44" s="142" t="str">
        <f t="shared" si="12"/>
        <v>　</v>
      </c>
      <c r="CF44" s="142" t="str">
        <f t="shared" si="5"/>
        <v>△</v>
      </c>
      <c r="CG44" s="142"/>
      <c r="CH44" s="142">
        <f t="shared" si="6"/>
        <v>7</v>
      </c>
      <c r="CI44" s="142">
        <f t="shared" si="7"/>
        <v>5</v>
      </c>
      <c r="CJ44" s="142">
        <f t="shared" si="8"/>
        <v>14</v>
      </c>
      <c r="CK44" s="142"/>
      <c r="CL44" s="1" t="s">
        <v>217</v>
      </c>
    </row>
    <row r="45" spans="1:90" ht="12" customHeight="1" thickTop="1">
      <c r="A45" s="142"/>
      <c r="B45" s="142"/>
      <c r="D45" s="137"/>
      <c r="E45" s="153"/>
      <c r="F45" s="153"/>
      <c r="G45" s="153"/>
      <c r="L45" s="359" t="s">
        <v>253</v>
      </c>
      <c r="M45" s="360"/>
      <c r="N45" s="360"/>
      <c r="O45" s="360"/>
      <c r="P45" s="360"/>
      <c r="Q45" s="360"/>
      <c r="R45" s="360"/>
      <c r="S45" s="360"/>
      <c r="T45" s="360"/>
      <c r="U45" s="403">
        <v>1103190</v>
      </c>
      <c r="V45" s="404"/>
      <c r="W45" s="404"/>
      <c r="X45" s="404"/>
      <c r="Y45" s="404"/>
      <c r="Z45" s="404"/>
      <c r="AA45" s="404"/>
      <c r="AB45" s="405"/>
      <c r="AC45" s="417">
        <v>531210</v>
      </c>
      <c r="AD45" s="418"/>
      <c r="AE45" s="418"/>
      <c r="AF45" s="418"/>
      <c r="AG45" s="418"/>
      <c r="AH45" s="418"/>
      <c r="AI45" s="418"/>
      <c r="AJ45" s="427"/>
      <c r="AK45" s="417">
        <v>571980</v>
      </c>
      <c r="AL45" s="418"/>
      <c r="AM45" s="418"/>
      <c r="AN45" s="418"/>
      <c r="AO45" s="418"/>
      <c r="AP45" s="418"/>
      <c r="AQ45" s="418"/>
      <c r="AR45" s="274"/>
      <c r="AS45" s="275"/>
      <c r="AT45" s="275"/>
      <c r="AU45" s="275"/>
      <c r="AV45" s="275"/>
      <c r="AW45" s="275"/>
      <c r="AX45" s="212"/>
      <c r="AY45" s="213"/>
      <c r="AZ45" s="217"/>
      <c r="BA45" s="217"/>
      <c r="BB45" s="185"/>
      <c r="BC45" s="150"/>
      <c r="BD45" s="159"/>
      <c r="BE45" s="161"/>
      <c r="BF45" s="161"/>
      <c r="BG45" s="159"/>
      <c r="BH45" s="162"/>
      <c r="BL45" s="223" t="s">
        <v>62</v>
      </c>
      <c r="BM45" s="228">
        <v>4132</v>
      </c>
      <c r="BN45" s="228">
        <v>1981</v>
      </c>
      <c r="BO45" s="228">
        <v>2151</v>
      </c>
      <c r="BP45" s="228">
        <v>3</v>
      </c>
      <c r="BQ45" s="228">
        <v>4</v>
      </c>
      <c r="BR45" s="229">
        <v>-1</v>
      </c>
      <c r="BS45" s="228">
        <v>9</v>
      </c>
      <c r="BT45" s="228">
        <v>4</v>
      </c>
      <c r="BU45" s="339">
        <v>5</v>
      </c>
      <c r="BV45" s="323">
        <v>4</v>
      </c>
      <c r="BW45" s="319">
        <v>1207</v>
      </c>
      <c r="BX45" s="229">
        <v>-2</v>
      </c>
      <c r="BZ45" s="142"/>
      <c r="CA45" s="142" t="str">
        <f t="shared" si="2"/>
        <v>◎</v>
      </c>
      <c r="CB45" s="142" t="str">
        <f t="shared" si="11"/>
        <v>　</v>
      </c>
      <c r="CC45" s="289" t="str">
        <f t="shared" si="9"/>
        <v>　</v>
      </c>
      <c r="CD45" s="290" t="str">
        <f t="shared" si="4"/>
        <v>　</v>
      </c>
      <c r="CE45" s="142" t="str">
        <f t="shared" si="12"/>
        <v>　</v>
      </c>
      <c r="CF45" s="142" t="str">
        <f t="shared" si="5"/>
        <v>△</v>
      </c>
      <c r="CG45" s="142"/>
      <c r="CH45" s="142">
        <f t="shared" si="6"/>
        <v>3</v>
      </c>
      <c r="CI45" s="142">
        <f t="shared" si="7"/>
        <v>1</v>
      </c>
      <c r="CJ45" s="142">
        <f t="shared" si="8"/>
        <v>10</v>
      </c>
      <c r="CK45" s="142"/>
      <c r="CL45" s="1" t="s">
        <v>218</v>
      </c>
    </row>
    <row r="46" spans="1:90" ht="12" customHeight="1">
      <c r="A46" s="142"/>
      <c r="B46" s="142"/>
      <c r="D46" s="137"/>
      <c r="E46" s="153"/>
      <c r="F46" s="153"/>
      <c r="G46" s="153"/>
      <c r="L46" s="361"/>
      <c r="M46" s="362"/>
      <c r="N46" s="362"/>
      <c r="O46" s="362"/>
      <c r="P46" s="362"/>
      <c r="Q46" s="362"/>
      <c r="R46" s="362"/>
      <c r="S46" s="362"/>
      <c r="T46" s="362"/>
      <c r="U46" s="406"/>
      <c r="V46" s="407"/>
      <c r="W46" s="407"/>
      <c r="X46" s="407"/>
      <c r="Y46" s="407"/>
      <c r="Z46" s="407"/>
      <c r="AA46" s="407"/>
      <c r="AB46" s="408"/>
      <c r="AC46" s="419"/>
      <c r="AD46" s="420"/>
      <c r="AE46" s="420"/>
      <c r="AF46" s="420"/>
      <c r="AG46" s="420"/>
      <c r="AH46" s="420"/>
      <c r="AI46" s="420"/>
      <c r="AJ46" s="428"/>
      <c r="AK46" s="419"/>
      <c r="AL46" s="420"/>
      <c r="AM46" s="420"/>
      <c r="AN46" s="420"/>
      <c r="AO46" s="420"/>
      <c r="AP46" s="420"/>
      <c r="AQ46" s="420"/>
      <c r="AR46" s="274"/>
      <c r="AS46" s="275"/>
      <c r="AT46" s="275"/>
      <c r="AU46" s="275"/>
      <c r="AV46" s="275"/>
      <c r="AW46" s="275"/>
      <c r="AX46" s="214"/>
      <c r="AY46" s="215"/>
      <c r="AZ46" s="217"/>
      <c r="BA46" s="217"/>
      <c r="BB46" s="185"/>
      <c r="BC46" s="142"/>
      <c r="BD46" s="159"/>
      <c r="BE46" s="161"/>
      <c r="BF46" s="161"/>
      <c r="BG46" s="159"/>
      <c r="BH46" s="162"/>
      <c r="BL46" s="223" t="s">
        <v>63</v>
      </c>
      <c r="BM46" s="228">
        <v>4528</v>
      </c>
      <c r="BN46" s="228">
        <v>2173</v>
      </c>
      <c r="BO46" s="228">
        <v>2355</v>
      </c>
      <c r="BP46" s="228">
        <v>4</v>
      </c>
      <c r="BQ46" s="228">
        <v>9</v>
      </c>
      <c r="BR46" s="229">
        <v>-5</v>
      </c>
      <c r="BS46" s="228">
        <v>6</v>
      </c>
      <c r="BT46" s="228">
        <v>7</v>
      </c>
      <c r="BU46" s="339">
        <v>-1</v>
      </c>
      <c r="BV46" s="323">
        <v>-6</v>
      </c>
      <c r="BW46" s="319">
        <v>1370</v>
      </c>
      <c r="BX46" s="229">
        <v>1</v>
      </c>
      <c r="BZ46" s="142"/>
      <c r="CA46" s="142" t="str">
        <f t="shared" si="2"/>
        <v>　</v>
      </c>
      <c r="CB46" s="142" t="str">
        <f t="shared" si="11"/>
        <v>　</v>
      </c>
      <c r="CC46" s="289" t="str">
        <f t="shared" si="9"/>
        <v>×</v>
      </c>
      <c r="CD46" s="290" t="str">
        <f t="shared" si="4"/>
        <v>○</v>
      </c>
      <c r="CE46" s="142" t="str">
        <f t="shared" si="12"/>
        <v>　</v>
      </c>
      <c r="CF46" s="142" t="str">
        <f t="shared" si="5"/>
        <v>　</v>
      </c>
      <c r="CG46" s="142"/>
      <c r="CH46" s="142">
        <f t="shared" si="6"/>
        <v>11</v>
      </c>
      <c r="CI46" s="142">
        <f t="shared" si="7"/>
        <v>10</v>
      </c>
      <c r="CJ46" s="142">
        <f t="shared" si="8"/>
        <v>18</v>
      </c>
      <c r="CK46" s="142"/>
      <c r="CL46" s="1" t="s">
        <v>219</v>
      </c>
    </row>
    <row r="47" spans="1:90" ht="12" customHeight="1">
      <c r="A47" s="142"/>
      <c r="B47" s="142"/>
      <c r="D47" s="137"/>
      <c r="E47" s="299"/>
      <c r="F47" s="153"/>
      <c r="G47" s="153"/>
      <c r="H47" s="153"/>
      <c r="I47" s="153"/>
      <c r="J47" s="153"/>
      <c r="K47" s="153"/>
      <c r="L47" s="153"/>
      <c r="M47" s="153"/>
      <c r="N47" s="153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85"/>
      <c r="BB47" s="185"/>
      <c r="BD47" s="142"/>
      <c r="BE47" s="142"/>
      <c r="BF47" s="142"/>
      <c r="BG47" s="142"/>
      <c r="BH47" s="142"/>
      <c r="BL47" s="223"/>
      <c r="BM47" s="228"/>
      <c r="BN47" s="230">
        <v>0</v>
      </c>
      <c r="BO47" s="230">
        <v>0</v>
      </c>
      <c r="BP47" s="230">
        <v>0</v>
      </c>
      <c r="BQ47" s="230">
        <v>0</v>
      </c>
      <c r="BR47" s="234"/>
      <c r="BS47" s="230">
        <v>0</v>
      </c>
      <c r="BT47" s="230">
        <v>0</v>
      </c>
      <c r="BU47" s="345"/>
      <c r="BV47" s="325"/>
      <c r="BW47" s="320">
        <v>0</v>
      </c>
      <c r="BX47" s="234">
        <v>0</v>
      </c>
      <c r="BZ47" s="142"/>
      <c r="CA47" s="142" t="str">
        <f t="shared" si="2"/>
        <v>　</v>
      </c>
      <c r="CB47" s="142"/>
      <c r="CC47" s="289" t="str">
        <f t="shared" si="9"/>
        <v>　</v>
      </c>
      <c r="CD47" s="290" t="str">
        <f t="shared" si="4"/>
        <v>　</v>
      </c>
      <c r="CE47" s="142"/>
      <c r="CF47" s="142" t="str">
        <f t="shared" si="5"/>
        <v>　</v>
      </c>
      <c r="CG47" s="142"/>
      <c r="CH47" s="142"/>
      <c r="CI47" s="142"/>
      <c r="CJ47" s="142"/>
      <c r="CK47" s="142"/>
      <c r="CL47" s="1" t="s">
        <v>205</v>
      </c>
    </row>
    <row r="48" spans="1:90" ht="12" customHeight="1">
      <c r="A48" s="142"/>
      <c r="B48" s="142"/>
      <c r="D48" s="137"/>
      <c r="E48" s="153"/>
      <c r="F48" s="299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85"/>
      <c r="BB48" s="185"/>
      <c r="BL48" s="223" t="s">
        <v>64</v>
      </c>
      <c r="BM48" s="228">
        <v>23307</v>
      </c>
      <c r="BN48" s="228">
        <v>11305</v>
      </c>
      <c r="BO48" s="228">
        <v>12002</v>
      </c>
      <c r="BP48" s="228">
        <v>11</v>
      </c>
      <c r="BQ48" s="228">
        <v>27</v>
      </c>
      <c r="BR48" s="229">
        <v>-16</v>
      </c>
      <c r="BS48" s="228">
        <v>23</v>
      </c>
      <c r="BT48" s="228">
        <v>32</v>
      </c>
      <c r="BU48" s="339">
        <v>-9</v>
      </c>
      <c r="BV48" s="323">
        <v>-25</v>
      </c>
      <c r="BW48" s="319">
        <v>7226</v>
      </c>
      <c r="BX48" s="229">
        <v>-5</v>
      </c>
      <c r="BZ48" s="142"/>
      <c r="CA48" s="142" t="str">
        <f t="shared" si="2"/>
        <v>　</v>
      </c>
      <c r="CB48" s="142" t="str">
        <f t="shared" si="11"/>
        <v>　</v>
      </c>
      <c r="CC48" s="289" t="str">
        <f t="shared" si="9"/>
        <v>×</v>
      </c>
      <c r="CD48" s="290" t="str">
        <f t="shared" si="4"/>
        <v>　</v>
      </c>
      <c r="CE48" s="142" t="str">
        <f>IF(BX48=0,"0","　")</f>
        <v>　</v>
      </c>
      <c r="CF48" s="142" t="str">
        <f t="shared" si="5"/>
        <v>△</v>
      </c>
      <c r="CG48" s="142"/>
      <c r="CH48" s="142">
        <f t="shared" si="6"/>
        <v>30</v>
      </c>
      <c r="CI48" s="142">
        <f t="shared" si="7"/>
        <v>26</v>
      </c>
      <c r="CJ48" s="142">
        <f t="shared" si="8"/>
        <v>26</v>
      </c>
      <c r="CK48" s="142"/>
      <c r="CL48" s="1" t="s">
        <v>220</v>
      </c>
    </row>
    <row r="49" spans="1:90" ht="12" customHeight="1">
      <c r="A49" s="142"/>
      <c r="B49" s="142"/>
      <c r="D49" s="137"/>
      <c r="E49" s="153"/>
      <c r="F49" s="153"/>
      <c r="G49" s="153"/>
      <c r="H49" s="153"/>
      <c r="I49" s="153"/>
      <c r="J49" s="299" t="s">
        <v>165</v>
      </c>
      <c r="L49" s="299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85"/>
      <c r="BB49" s="185"/>
      <c r="BL49" s="223" t="s">
        <v>65</v>
      </c>
      <c r="BM49" s="228">
        <v>15209</v>
      </c>
      <c r="BN49" s="228">
        <v>7384</v>
      </c>
      <c r="BO49" s="228">
        <v>7825</v>
      </c>
      <c r="BP49" s="228">
        <v>7</v>
      </c>
      <c r="BQ49" s="228">
        <v>8</v>
      </c>
      <c r="BR49" s="229">
        <v>-1</v>
      </c>
      <c r="BS49" s="228">
        <v>14</v>
      </c>
      <c r="BT49" s="228">
        <v>30</v>
      </c>
      <c r="BU49" s="339">
        <v>-16</v>
      </c>
      <c r="BV49" s="323">
        <v>-17</v>
      </c>
      <c r="BW49" s="319">
        <v>4504</v>
      </c>
      <c r="BX49" s="229">
        <v>-4</v>
      </c>
      <c r="BZ49" s="142"/>
      <c r="CA49" s="142" t="str">
        <f t="shared" si="2"/>
        <v>　</v>
      </c>
      <c r="CB49" s="142" t="str">
        <f t="shared" si="11"/>
        <v>　</v>
      </c>
      <c r="CC49" s="289" t="str">
        <f t="shared" si="9"/>
        <v>×</v>
      </c>
      <c r="CD49" s="290" t="str">
        <f t="shared" si="4"/>
        <v>　</v>
      </c>
      <c r="CE49" s="142" t="str">
        <f>IF(BX49=0,"0","　")</f>
        <v>　</v>
      </c>
      <c r="CF49" s="142" t="str">
        <f t="shared" si="5"/>
        <v>△</v>
      </c>
      <c r="CG49" s="142"/>
      <c r="CH49" s="142">
        <f t="shared" si="6"/>
        <v>21</v>
      </c>
      <c r="CI49" s="142">
        <f t="shared" si="7"/>
        <v>1</v>
      </c>
      <c r="CJ49" s="142">
        <f t="shared" si="8"/>
        <v>33</v>
      </c>
      <c r="CK49" s="142"/>
      <c r="CL49" s="1" t="s">
        <v>221</v>
      </c>
    </row>
    <row r="50" spans="1:90" ht="12" customHeight="1">
      <c r="A50" s="142"/>
      <c r="B50" s="142"/>
      <c r="D50" s="138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85"/>
      <c r="BB50" s="185"/>
      <c r="BL50" s="223" t="s">
        <v>66</v>
      </c>
      <c r="BM50" s="228">
        <v>7572</v>
      </c>
      <c r="BN50" s="228">
        <v>3755</v>
      </c>
      <c r="BO50" s="228">
        <v>3817</v>
      </c>
      <c r="BP50" s="228">
        <v>4</v>
      </c>
      <c r="BQ50" s="228">
        <v>12</v>
      </c>
      <c r="BR50" s="229">
        <v>-8</v>
      </c>
      <c r="BS50" s="228">
        <v>13</v>
      </c>
      <c r="BT50" s="228">
        <v>10</v>
      </c>
      <c r="BU50" s="339">
        <v>3</v>
      </c>
      <c r="BV50" s="323">
        <v>-5</v>
      </c>
      <c r="BW50" s="319">
        <v>2821</v>
      </c>
      <c r="BX50" s="229">
        <v>5</v>
      </c>
      <c r="BZ50" s="142"/>
      <c r="CA50" s="142" t="str">
        <f t="shared" si="2"/>
        <v>　</v>
      </c>
      <c r="CB50" s="142" t="str">
        <f t="shared" si="11"/>
        <v>　</v>
      </c>
      <c r="CC50" s="289" t="str">
        <f t="shared" si="9"/>
        <v>×</v>
      </c>
      <c r="CD50" s="290" t="str">
        <f t="shared" si="4"/>
        <v>○</v>
      </c>
      <c r="CE50" s="142" t="str">
        <f>IF(BX50=0,"0","　")</f>
        <v>　</v>
      </c>
      <c r="CF50" s="142" t="str">
        <f t="shared" si="5"/>
        <v>　</v>
      </c>
      <c r="CG50" s="142"/>
      <c r="CH50" s="142">
        <f t="shared" si="6"/>
        <v>10</v>
      </c>
      <c r="CI50" s="142">
        <f t="shared" si="7"/>
        <v>15</v>
      </c>
      <c r="CJ50" s="142">
        <f t="shared" si="8"/>
        <v>14</v>
      </c>
      <c r="CK50" s="142"/>
      <c r="CL50" s="1" t="s">
        <v>222</v>
      </c>
    </row>
    <row r="51" spans="1:90" ht="12" customHeight="1">
      <c r="A51" s="142"/>
      <c r="B51" s="142"/>
      <c r="D51" s="138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85"/>
      <c r="BB51" s="185"/>
      <c r="BL51" s="223" t="s">
        <v>67</v>
      </c>
      <c r="BM51" s="228">
        <v>13598</v>
      </c>
      <c r="BN51" s="228">
        <v>6659</v>
      </c>
      <c r="BO51" s="228">
        <v>6939</v>
      </c>
      <c r="BP51" s="228">
        <v>4</v>
      </c>
      <c r="BQ51" s="228">
        <v>12</v>
      </c>
      <c r="BR51" s="229">
        <v>-8</v>
      </c>
      <c r="BS51" s="228">
        <v>12</v>
      </c>
      <c r="BT51" s="228">
        <v>25</v>
      </c>
      <c r="BU51" s="339">
        <v>-13</v>
      </c>
      <c r="BV51" s="323">
        <v>-21</v>
      </c>
      <c r="BW51" s="319">
        <v>4373</v>
      </c>
      <c r="BX51" s="229">
        <v>-4</v>
      </c>
      <c r="BZ51" s="142"/>
      <c r="CA51" s="142" t="str">
        <f t="shared" si="2"/>
        <v>　</v>
      </c>
      <c r="CB51" s="142" t="str">
        <f t="shared" si="11"/>
        <v>　</v>
      </c>
      <c r="CC51" s="289" t="str">
        <f t="shared" si="9"/>
        <v>×</v>
      </c>
      <c r="CD51" s="290" t="str">
        <f t="shared" si="4"/>
        <v>　</v>
      </c>
      <c r="CE51" s="142" t="str">
        <f>IF(BX51=0,"0","　")</f>
        <v>　</v>
      </c>
      <c r="CF51" s="142" t="str">
        <f t="shared" si="5"/>
        <v>△</v>
      </c>
      <c r="CG51" s="142"/>
      <c r="CH51" s="142">
        <f t="shared" si="6"/>
        <v>28</v>
      </c>
      <c r="CI51" s="142">
        <f t="shared" si="7"/>
        <v>15</v>
      </c>
      <c r="CJ51" s="142">
        <f t="shared" si="8"/>
        <v>30</v>
      </c>
      <c r="CK51" s="142"/>
      <c r="CL51" s="1" t="s">
        <v>223</v>
      </c>
    </row>
    <row r="52" spans="1:90" ht="12" customHeight="1">
      <c r="A52" s="142"/>
      <c r="B52" s="142"/>
      <c r="D52" s="138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85"/>
      <c r="BB52" s="185"/>
      <c r="BL52" s="223" t="s">
        <v>68</v>
      </c>
      <c r="BM52" s="228">
        <v>7048</v>
      </c>
      <c r="BN52" s="228">
        <v>3416</v>
      </c>
      <c r="BO52" s="228">
        <v>3632</v>
      </c>
      <c r="BP52" s="228">
        <v>2</v>
      </c>
      <c r="BQ52" s="228">
        <v>9</v>
      </c>
      <c r="BR52" s="229">
        <v>-7</v>
      </c>
      <c r="BS52" s="228">
        <v>5</v>
      </c>
      <c r="BT52" s="228">
        <v>10</v>
      </c>
      <c r="BU52" s="339">
        <v>-5</v>
      </c>
      <c r="BV52" s="323">
        <v>-12</v>
      </c>
      <c r="BW52" s="319">
        <v>2177</v>
      </c>
      <c r="BX52" s="229">
        <v>-3</v>
      </c>
      <c r="BZ52" s="142"/>
      <c r="CA52" s="142" t="str">
        <f t="shared" si="2"/>
        <v>　</v>
      </c>
      <c r="CB52" s="142" t="str">
        <f t="shared" si="11"/>
        <v>　</v>
      </c>
      <c r="CC52" s="289" t="str">
        <f t="shared" si="9"/>
        <v>×</v>
      </c>
      <c r="CD52" s="290" t="str">
        <f t="shared" si="4"/>
        <v>　</v>
      </c>
      <c r="CE52" s="142" t="str">
        <f>IF(BX52=0,"0","　")</f>
        <v>　</v>
      </c>
      <c r="CF52" s="142" t="str">
        <f t="shared" si="5"/>
        <v>△</v>
      </c>
      <c r="CG52" s="142"/>
      <c r="CH52" s="142">
        <f t="shared" si="6"/>
        <v>16</v>
      </c>
      <c r="CI52" s="142">
        <f t="shared" si="7"/>
        <v>14</v>
      </c>
      <c r="CJ52" s="142">
        <f t="shared" si="8"/>
        <v>21</v>
      </c>
      <c r="CK52" s="142"/>
      <c r="CL52" s="1" t="s">
        <v>224</v>
      </c>
    </row>
    <row r="53" spans="1:90" ht="12" customHeight="1">
      <c r="A53" s="142"/>
      <c r="B53" s="142"/>
      <c r="D53" s="138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85"/>
      <c r="BB53" s="185"/>
      <c r="BL53" s="223"/>
      <c r="BM53" s="228"/>
      <c r="BN53" s="230"/>
      <c r="BO53" s="230"/>
      <c r="BP53" s="230"/>
      <c r="BQ53" s="230"/>
      <c r="BR53" s="234"/>
      <c r="BS53" s="230"/>
      <c r="BT53" s="230"/>
      <c r="BU53" s="345"/>
      <c r="BV53" s="325"/>
      <c r="BW53" s="320"/>
      <c r="BX53" s="234"/>
      <c r="BZ53" s="142"/>
      <c r="CA53" s="142" t="str">
        <f t="shared" si="2"/>
        <v>　</v>
      </c>
      <c r="CB53" s="142"/>
      <c r="CC53" s="289" t="str">
        <f t="shared" si="9"/>
        <v>　</v>
      </c>
      <c r="CD53" s="290" t="str">
        <f t="shared" si="4"/>
        <v>　</v>
      </c>
      <c r="CE53" s="142"/>
      <c r="CF53" s="142" t="str">
        <f t="shared" si="5"/>
        <v>　</v>
      </c>
      <c r="CG53" s="142"/>
      <c r="CH53" s="142"/>
      <c r="CI53" s="142"/>
      <c r="CJ53" s="142"/>
      <c r="CK53" s="142"/>
      <c r="CL53" s="1" t="s">
        <v>205</v>
      </c>
    </row>
    <row r="54" spans="1:90" ht="12" customHeight="1">
      <c r="A54" s="142"/>
      <c r="B54" s="142"/>
      <c r="D54" s="137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85"/>
      <c r="BB54" s="185"/>
      <c r="BL54" s="223" t="s">
        <v>70</v>
      </c>
      <c r="BM54" s="228">
        <v>7633</v>
      </c>
      <c r="BN54" s="228">
        <v>3675</v>
      </c>
      <c r="BO54" s="228">
        <v>3958</v>
      </c>
      <c r="BP54" s="228">
        <v>6</v>
      </c>
      <c r="BQ54" s="228">
        <v>9</v>
      </c>
      <c r="BR54" s="229">
        <v>-3</v>
      </c>
      <c r="BS54" s="228">
        <v>5</v>
      </c>
      <c r="BT54" s="228">
        <v>19</v>
      </c>
      <c r="BU54" s="339">
        <v>-14</v>
      </c>
      <c r="BV54" s="323">
        <v>-17</v>
      </c>
      <c r="BW54" s="319">
        <v>2241</v>
      </c>
      <c r="BX54" s="229">
        <v>-5</v>
      </c>
      <c r="BZ54" s="142"/>
      <c r="CA54" s="142" t="str">
        <f t="shared" si="2"/>
        <v>　</v>
      </c>
      <c r="CB54" s="142" t="str">
        <f t="shared" si="11"/>
        <v>　</v>
      </c>
      <c r="CC54" s="289" t="str">
        <f t="shared" si="9"/>
        <v>×</v>
      </c>
      <c r="CD54" s="290" t="str">
        <f t="shared" si="4"/>
        <v>　</v>
      </c>
      <c r="CE54" s="142" t="str">
        <f>IF(BX54=0,"0","　")</f>
        <v>　</v>
      </c>
      <c r="CF54" s="142" t="str">
        <f t="shared" si="5"/>
        <v>△</v>
      </c>
      <c r="CG54" s="142"/>
      <c r="CH54" s="142">
        <f t="shared" si="6"/>
        <v>21</v>
      </c>
      <c r="CI54" s="142">
        <f t="shared" si="7"/>
        <v>5</v>
      </c>
      <c r="CJ54" s="142">
        <f t="shared" si="8"/>
        <v>32</v>
      </c>
      <c r="CK54" s="142"/>
      <c r="CL54" s="1" t="s">
        <v>225</v>
      </c>
    </row>
    <row r="55" spans="1:90" ht="12" customHeight="1">
      <c r="A55" s="142"/>
      <c r="B55" s="142"/>
      <c r="D55" s="13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85"/>
      <c r="BB55" s="185"/>
      <c r="BL55" s="223" t="s">
        <v>69</v>
      </c>
      <c r="BM55" s="228">
        <v>21136</v>
      </c>
      <c r="BN55" s="228">
        <v>10048</v>
      </c>
      <c r="BO55" s="228">
        <v>11088</v>
      </c>
      <c r="BP55" s="228">
        <v>13</v>
      </c>
      <c r="BQ55" s="228">
        <v>23</v>
      </c>
      <c r="BR55" s="229">
        <v>-10</v>
      </c>
      <c r="BS55" s="228">
        <v>31</v>
      </c>
      <c r="BT55" s="228">
        <v>38</v>
      </c>
      <c r="BU55" s="339">
        <v>-7</v>
      </c>
      <c r="BV55" s="323">
        <v>-17</v>
      </c>
      <c r="BW55" s="319">
        <v>6686</v>
      </c>
      <c r="BX55" s="229">
        <v>-2</v>
      </c>
      <c r="BZ55" s="142"/>
      <c r="CA55" s="142" t="str">
        <f t="shared" si="2"/>
        <v>　</v>
      </c>
      <c r="CB55" s="142" t="str">
        <f t="shared" si="11"/>
        <v>　</v>
      </c>
      <c r="CC55" s="289" t="str">
        <f t="shared" si="9"/>
        <v>×</v>
      </c>
      <c r="CD55" s="290" t="str">
        <f t="shared" si="4"/>
        <v>　</v>
      </c>
      <c r="CE55" s="142" t="str">
        <f>IF(BX55=0,"0","　")</f>
        <v>　</v>
      </c>
      <c r="CF55" s="142" t="str">
        <f t="shared" si="5"/>
        <v>△</v>
      </c>
      <c r="CG55" s="142"/>
      <c r="CH55" s="142">
        <f t="shared" si="6"/>
        <v>21</v>
      </c>
      <c r="CI55" s="142">
        <f t="shared" si="7"/>
        <v>20</v>
      </c>
      <c r="CJ55" s="142">
        <f t="shared" si="8"/>
        <v>22</v>
      </c>
      <c r="CK55" s="142"/>
      <c r="CL55" s="1" t="s">
        <v>226</v>
      </c>
    </row>
    <row r="56" spans="1:90" ht="12" customHeight="1">
      <c r="A56" s="142"/>
      <c r="B56" s="142"/>
      <c r="D56" s="13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85"/>
      <c r="BB56" s="185"/>
      <c r="BL56" s="221" t="s">
        <v>71</v>
      </c>
      <c r="BM56" s="228">
        <v>13767</v>
      </c>
      <c r="BN56" s="236">
        <v>6497</v>
      </c>
      <c r="BO56" s="236">
        <v>7270</v>
      </c>
      <c r="BP56" s="236">
        <v>5</v>
      </c>
      <c r="BQ56" s="236">
        <v>11</v>
      </c>
      <c r="BR56" s="237">
        <v>-6</v>
      </c>
      <c r="BS56" s="236">
        <v>23</v>
      </c>
      <c r="BT56" s="236">
        <v>13</v>
      </c>
      <c r="BU56" s="346">
        <v>10</v>
      </c>
      <c r="BV56" s="327">
        <v>4</v>
      </c>
      <c r="BW56" s="321">
        <v>4510</v>
      </c>
      <c r="BX56" s="237">
        <v>8</v>
      </c>
      <c r="BZ56" s="142"/>
      <c r="CA56" s="142"/>
      <c r="CB56" s="142" t="str">
        <f t="shared" si="11"/>
        <v>　</v>
      </c>
      <c r="CC56" s="289" t="str">
        <f t="shared" si="9"/>
        <v>　</v>
      </c>
      <c r="CD56" s="290" t="str">
        <f t="shared" si="4"/>
        <v>○</v>
      </c>
      <c r="CE56" s="142" t="str">
        <f>IF(BX56=0,"0","　")</f>
        <v>　</v>
      </c>
      <c r="CF56" s="142" t="str">
        <f t="shared" si="5"/>
        <v>　</v>
      </c>
      <c r="CG56" s="142"/>
      <c r="CH56" s="142">
        <f t="shared" si="6"/>
        <v>3</v>
      </c>
      <c r="CI56" s="142">
        <f t="shared" si="7"/>
        <v>11</v>
      </c>
      <c r="CJ56" s="142">
        <f t="shared" si="8"/>
        <v>7</v>
      </c>
      <c r="CK56" s="142"/>
      <c r="CL56" s="1" t="s">
        <v>227</v>
      </c>
    </row>
    <row r="57" spans="1:89" ht="12" customHeight="1">
      <c r="A57" s="142"/>
      <c r="B57" s="142"/>
      <c r="D57" s="140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85"/>
      <c r="BB57" s="185"/>
      <c r="BM57" s="216"/>
      <c r="CC57" s="291"/>
      <c r="CD57" s="290"/>
      <c r="CE57" s="142"/>
      <c r="CG57" s="142"/>
      <c r="CH57" s="142"/>
      <c r="CI57" s="142"/>
      <c r="CJ57" s="142"/>
      <c r="CK57" s="142"/>
    </row>
    <row r="58" spans="1:89" ht="12" customHeight="1">
      <c r="A58" s="142"/>
      <c r="B58" s="142"/>
      <c r="D58" s="140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85"/>
      <c r="BB58" s="185"/>
      <c r="CA58" s="1">
        <f>COUNTIF(CA32:CA57,"◎")</f>
        <v>3</v>
      </c>
      <c r="CB58" s="1">
        <f>COUNTIF(CB32:CB56,"◇")</f>
        <v>1</v>
      </c>
      <c r="CC58" s="289">
        <f>COUNTIF(CC32:CC57,"×")</f>
        <v>17</v>
      </c>
      <c r="CD58" s="290">
        <f>COUNTIF(CD32:CD57,"○")</f>
        <v>8</v>
      </c>
      <c r="CE58" s="1">
        <f>COUNTIF(CE32:CE56,"0")</f>
        <v>1</v>
      </c>
      <c r="CF58" s="1">
        <f>COUNTIF(CF32:CF57,"△")</f>
        <v>13</v>
      </c>
      <c r="CG58" s="142"/>
      <c r="CH58" s="142"/>
      <c r="CI58" s="142"/>
      <c r="CJ58" s="142"/>
      <c r="CK58" s="142"/>
    </row>
    <row r="59" spans="1:89" ht="12" customHeight="1">
      <c r="A59" s="142"/>
      <c r="B59" s="142"/>
      <c r="D59" s="140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85"/>
      <c r="BB59" s="185"/>
      <c r="CC59" s="289"/>
      <c r="CD59" s="290"/>
      <c r="CG59" s="142"/>
      <c r="CH59" s="142"/>
      <c r="CI59" s="142"/>
      <c r="CJ59" s="142"/>
      <c r="CK59" s="142"/>
    </row>
    <row r="60" spans="1:89" ht="12" customHeight="1">
      <c r="A60" s="142"/>
      <c r="B60" s="142"/>
      <c r="D60" s="140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82"/>
      <c r="BB60" s="185"/>
      <c r="BL60" s="224"/>
      <c r="BM60" s="146"/>
      <c r="BN60" s="146"/>
      <c r="BO60" s="146"/>
      <c r="BP60" s="146"/>
      <c r="BQ60" s="146"/>
      <c r="BR60" s="147"/>
      <c r="BS60" s="146"/>
      <c r="BT60" s="146"/>
      <c r="BU60" s="147"/>
      <c r="BV60" s="147"/>
      <c r="BW60" s="146"/>
      <c r="BX60" s="147"/>
      <c r="BZ60" s="142" t="s">
        <v>172</v>
      </c>
      <c r="CA60" s="266">
        <f>COUNTIF(CA18:CA56,"◎")</f>
        <v>5</v>
      </c>
      <c r="CC60" s="293"/>
      <c r="CD60" s="294"/>
      <c r="CE60" s="142"/>
      <c r="CG60" s="142"/>
      <c r="CH60" s="142"/>
      <c r="CI60" s="142"/>
      <c r="CJ60" s="142"/>
      <c r="CK60" s="142"/>
    </row>
    <row r="61" spans="1:89" ht="12" customHeight="1">
      <c r="A61" s="142"/>
      <c r="B61" s="142"/>
      <c r="D61" s="141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B61" s="185"/>
      <c r="BL61" s="225"/>
      <c r="BM61" s="172"/>
      <c r="BN61" s="172"/>
      <c r="BO61" s="172"/>
      <c r="BP61" s="173"/>
      <c r="BQ61" s="174"/>
      <c r="BR61" s="173"/>
      <c r="BS61" s="173"/>
      <c r="BT61" s="174"/>
      <c r="BU61" s="173"/>
      <c r="BV61" s="173"/>
      <c r="BW61" s="173"/>
      <c r="BX61" s="352"/>
      <c r="BZ61" s="1" t="s">
        <v>182</v>
      </c>
      <c r="CB61" s="266">
        <f>CB31+CB58</f>
        <v>1</v>
      </c>
      <c r="CC61" s="289"/>
      <c r="CD61" s="290"/>
      <c r="CG61" s="142"/>
      <c r="CH61" s="142"/>
      <c r="CI61" s="142"/>
      <c r="CJ61" s="142"/>
      <c r="CK61" s="142"/>
    </row>
    <row r="62" spans="1:89" ht="12" customHeight="1">
      <c r="A62" s="142"/>
      <c r="B62" s="142"/>
      <c r="D62" s="141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B62" s="185"/>
      <c r="BL62" s="225"/>
      <c r="BM62" s="172"/>
      <c r="BN62" s="172"/>
      <c r="BO62" s="172"/>
      <c r="BP62" s="174"/>
      <c r="BQ62" s="174"/>
      <c r="BR62" s="174"/>
      <c r="BS62" s="174"/>
      <c r="BT62" s="174"/>
      <c r="BU62" s="174"/>
      <c r="BV62" s="173"/>
      <c r="BW62" s="173"/>
      <c r="BX62" s="352"/>
      <c r="BZ62" s="142" t="s">
        <v>173</v>
      </c>
      <c r="CA62" s="266"/>
      <c r="CC62" s="295">
        <f>COUNTIF(CC18:CC56,"×")</f>
        <v>28</v>
      </c>
      <c r="CD62" s="296"/>
      <c r="CE62" s="142"/>
      <c r="CG62" s="142"/>
      <c r="CH62" s="142"/>
      <c r="CI62" s="142"/>
      <c r="CJ62" s="142"/>
      <c r="CK62" s="142"/>
    </row>
    <row r="63" spans="1:89" ht="12" customHeight="1">
      <c r="A63" s="142"/>
      <c r="B63" s="142"/>
      <c r="D63" s="133"/>
      <c r="E63" s="153"/>
      <c r="F63" s="153"/>
      <c r="G63" s="153"/>
      <c r="H63" s="153"/>
      <c r="I63" s="153"/>
      <c r="J63" s="153"/>
      <c r="K63" s="153"/>
      <c r="L63" s="153"/>
      <c r="M63" s="154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B63" s="182"/>
      <c r="BL63" s="226"/>
      <c r="BM63" s="146"/>
      <c r="BN63" s="146"/>
      <c r="BO63" s="145"/>
      <c r="BP63" s="146"/>
      <c r="BQ63" s="146"/>
      <c r="BR63" s="147"/>
      <c r="BS63" s="146"/>
      <c r="BT63" s="146"/>
      <c r="BU63" s="147"/>
      <c r="BV63" s="147"/>
      <c r="BW63" s="146"/>
      <c r="BX63" s="147"/>
      <c r="BZ63" s="142"/>
      <c r="CA63" s="142"/>
      <c r="CC63" s="289"/>
      <c r="CD63" s="290"/>
      <c r="CE63" s="142"/>
      <c r="CG63" s="142"/>
      <c r="CH63" s="142"/>
      <c r="CI63" s="142"/>
      <c r="CJ63" s="142"/>
      <c r="CK63" s="142"/>
    </row>
    <row r="64" spans="1:89" ht="12" customHeight="1">
      <c r="A64" s="142"/>
      <c r="B64" s="142"/>
      <c r="D64" s="133"/>
      <c r="E64" s="153"/>
      <c r="F64" s="153"/>
      <c r="G64" s="153"/>
      <c r="H64" s="153"/>
      <c r="I64" s="153"/>
      <c r="J64" s="153"/>
      <c r="K64" s="128"/>
      <c r="L64" s="128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155"/>
      <c r="AP64" s="155"/>
      <c r="AQ64" s="155"/>
      <c r="AR64" s="155"/>
      <c r="AS64" s="156"/>
      <c r="AT64" s="156"/>
      <c r="AU64" s="156"/>
      <c r="AV64" s="156"/>
      <c r="AW64" s="153"/>
      <c r="AX64" s="128"/>
      <c r="AY64" s="128"/>
      <c r="AZ64" s="128"/>
      <c r="BL64" s="226"/>
      <c r="BM64" s="146"/>
      <c r="BN64" s="146"/>
      <c r="BO64" s="145"/>
      <c r="BP64" s="146"/>
      <c r="BQ64" s="146"/>
      <c r="BR64" s="147"/>
      <c r="BS64" s="146"/>
      <c r="BT64" s="146"/>
      <c r="BU64" s="147"/>
      <c r="BV64" s="147"/>
      <c r="BW64" s="146"/>
      <c r="BX64" s="147"/>
      <c r="BZ64" s="142" t="s">
        <v>183</v>
      </c>
      <c r="CA64" s="142"/>
      <c r="CC64" s="289"/>
      <c r="CD64" s="296">
        <f>COUNTIF(CD18:CD56,"○")</f>
        <v>17</v>
      </c>
      <c r="CE64" s="267"/>
      <c r="CG64" s="142"/>
      <c r="CH64" s="142"/>
      <c r="CI64" s="142"/>
      <c r="CJ64" s="142"/>
      <c r="CK64" s="142"/>
    </row>
    <row r="65" spans="1:89" ht="12" customHeight="1">
      <c r="A65" s="142"/>
      <c r="B65" s="142"/>
      <c r="D65" s="141"/>
      <c r="E65" s="153"/>
      <c r="F65" s="153"/>
      <c r="G65" s="153"/>
      <c r="H65" s="153"/>
      <c r="I65" s="153"/>
      <c r="J65" s="153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01"/>
      <c r="AM65" s="201"/>
      <c r="AN65" s="201"/>
      <c r="AO65" s="155"/>
      <c r="AP65" s="155"/>
      <c r="AQ65" s="155"/>
      <c r="AR65" s="155"/>
      <c r="AS65" s="156"/>
      <c r="AT65" s="156"/>
      <c r="AU65" s="298" t="s">
        <v>232</v>
      </c>
      <c r="BL65" s="226"/>
      <c r="BM65" s="146"/>
      <c r="BN65" s="146"/>
      <c r="BO65" s="145"/>
      <c r="BP65" s="146"/>
      <c r="BQ65" s="146"/>
      <c r="BR65" s="147"/>
      <c r="BS65" s="146"/>
      <c r="BT65" s="146"/>
      <c r="BU65" s="147"/>
      <c r="BV65" s="147"/>
      <c r="BW65" s="146"/>
      <c r="BX65" s="147"/>
      <c r="BZ65" s="142">
        <v>0</v>
      </c>
      <c r="CA65" s="142"/>
      <c r="CC65" s="289"/>
      <c r="CD65" s="296"/>
      <c r="CE65" s="217">
        <f>CE31+CE58</f>
        <v>1</v>
      </c>
      <c r="CG65" s="142"/>
      <c r="CH65" s="142"/>
      <c r="CI65" s="142"/>
      <c r="CJ65" s="142"/>
      <c r="CK65" s="142"/>
    </row>
    <row r="66" spans="1:89" ht="12" customHeight="1">
      <c r="A66" s="142"/>
      <c r="B66" s="142"/>
      <c r="D66" s="141"/>
      <c r="E66" s="128"/>
      <c r="F66" s="128"/>
      <c r="G66" s="128"/>
      <c r="H66" s="128"/>
      <c r="I66" s="128"/>
      <c r="J66" s="128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O66" s="128"/>
      <c r="AP66" s="128"/>
      <c r="AQ66" s="128"/>
      <c r="AR66" s="128"/>
      <c r="AS66" s="128"/>
      <c r="AT66" s="128"/>
      <c r="AU66" s="128"/>
      <c r="AV66" s="128"/>
      <c r="AW66" s="128"/>
      <c r="BL66" s="226"/>
      <c r="BM66" s="146"/>
      <c r="BN66" s="146"/>
      <c r="BO66" s="145"/>
      <c r="BP66" s="146"/>
      <c r="BQ66" s="146"/>
      <c r="BR66" s="147"/>
      <c r="BS66" s="146"/>
      <c r="BT66" s="146"/>
      <c r="BU66" s="147"/>
      <c r="BV66" s="147"/>
      <c r="BW66" s="146"/>
      <c r="BX66" s="147"/>
      <c r="BZ66" s="148" t="s">
        <v>185</v>
      </c>
      <c r="CA66" s="142"/>
      <c r="CB66" s="142"/>
      <c r="CC66" s="289"/>
      <c r="CD66" s="290"/>
      <c r="CE66" s="142"/>
      <c r="CF66" s="217">
        <f>COUNTIF(CF18:CF56,"△")</f>
        <v>17</v>
      </c>
      <c r="CG66" s="142"/>
      <c r="CH66" s="142"/>
      <c r="CI66" s="142"/>
      <c r="CJ66" s="142"/>
      <c r="CK66" s="142"/>
    </row>
    <row r="67" spans="1:89" ht="14.25" customHeight="1">
      <c r="A67" s="142"/>
      <c r="B67" s="142"/>
      <c r="D67" s="133"/>
      <c r="BL67" s="227"/>
      <c r="BM67" s="130"/>
      <c r="BN67" s="130"/>
      <c r="BZ67" s="148" t="s">
        <v>186</v>
      </c>
      <c r="CA67" s="1">
        <f aca="true" t="shared" si="13" ref="CA67:CF67">CA31+CA58</f>
        <v>5</v>
      </c>
      <c r="CB67" s="1">
        <f t="shared" si="13"/>
        <v>1</v>
      </c>
      <c r="CC67" s="1">
        <f t="shared" si="13"/>
        <v>28</v>
      </c>
      <c r="CD67" s="1">
        <f t="shared" si="13"/>
        <v>17</v>
      </c>
      <c r="CE67" s="1">
        <f t="shared" si="13"/>
        <v>1</v>
      </c>
      <c r="CF67" s="1">
        <f t="shared" si="13"/>
        <v>17</v>
      </c>
      <c r="CG67" s="142"/>
      <c r="CH67" s="142"/>
      <c r="CI67" s="142"/>
      <c r="CJ67" s="142"/>
      <c r="CK67" s="142"/>
    </row>
    <row r="68" spans="1:89" ht="12" customHeight="1">
      <c r="A68" s="142"/>
      <c r="B68" s="142"/>
      <c r="D68" s="133"/>
      <c r="V68" s="265"/>
      <c r="BL68" s="227"/>
      <c r="BM68" s="130"/>
      <c r="BN68" s="130"/>
      <c r="CA68" s="142"/>
      <c r="CB68" s="142">
        <f>CA67+CB67+CC67</f>
        <v>34</v>
      </c>
      <c r="CC68" s="289"/>
      <c r="CD68" s="290"/>
      <c r="CE68" s="142">
        <f>CD64+CE65+CF66</f>
        <v>35</v>
      </c>
      <c r="CF68" s="142"/>
      <c r="CG68" s="142"/>
      <c r="CH68" s="142"/>
      <c r="CI68" s="142"/>
      <c r="CJ68" s="142"/>
      <c r="CK68" s="142"/>
    </row>
    <row r="69" spans="1:89" ht="12" customHeight="1">
      <c r="A69" s="142"/>
      <c r="B69" s="142"/>
      <c r="D69" s="140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</row>
    <row r="70" spans="1:4" ht="9" customHeight="1">
      <c r="A70" s="142"/>
      <c r="B70" s="142"/>
      <c r="D70" s="140"/>
    </row>
    <row r="71" ht="7.5" customHeight="1"/>
    <row r="72" ht="7.5" customHeight="1"/>
  </sheetData>
  <sheetProtection/>
  <mergeCells count="62">
    <mergeCell ref="AK23:AQ24"/>
    <mergeCell ref="U29:AB30"/>
    <mergeCell ref="U27:AB28"/>
    <mergeCell ref="AC23:AJ24"/>
    <mergeCell ref="AK27:AQ28"/>
    <mergeCell ref="AC27:AJ28"/>
    <mergeCell ref="U25:AB26"/>
    <mergeCell ref="AC29:AJ30"/>
    <mergeCell ref="AK31:AQ32"/>
    <mergeCell ref="AC31:AJ32"/>
    <mergeCell ref="U31:AB32"/>
    <mergeCell ref="AC25:AJ26"/>
    <mergeCell ref="AK25:AQ26"/>
    <mergeCell ref="AK33:AQ34"/>
    <mergeCell ref="AK29:AQ30"/>
    <mergeCell ref="AC33:AJ34"/>
    <mergeCell ref="L27:M32"/>
    <mergeCell ref="L25:T26"/>
    <mergeCell ref="N33:O36"/>
    <mergeCell ref="P33:T34"/>
    <mergeCell ref="N31:T32"/>
    <mergeCell ref="N29:T30"/>
    <mergeCell ref="N27:T28"/>
    <mergeCell ref="AC37:AJ38"/>
    <mergeCell ref="N41:T42"/>
    <mergeCell ref="N37:O40"/>
    <mergeCell ref="L33:M42"/>
    <mergeCell ref="P35:T36"/>
    <mergeCell ref="P37:T38"/>
    <mergeCell ref="AC39:AJ40"/>
    <mergeCell ref="U37:AB38"/>
    <mergeCell ref="U33:AB34"/>
    <mergeCell ref="I1:AQ2"/>
    <mergeCell ref="R3:AG4"/>
    <mergeCell ref="Q3:Q4"/>
    <mergeCell ref="AH3:AH4"/>
    <mergeCell ref="AK45:AQ46"/>
    <mergeCell ref="AK43:AQ44"/>
    <mergeCell ref="AK41:AQ42"/>
    <mergeCell ref="AC45:AJ46"/>
    <mergeCell ref="AC43:AJ44"/>
    <mergeCell ref="AC41:AJ42"/>
    <mergeCell ref="M21:Q22"/>
    <mergeCell ref="R21:S22"/>
    <mergeCell ref="W21:AD22"/>
    <mergeCell ref="U21:V22"/>
    <mergeCell ref="U45:AB46"/>
    <mergeCell ref="AK39:AQ40"/>
    <mergeCell ref="AK35:AQ36"/>
    <mergeCell ref="AC35:AJ36"/>
    <mergeCell ref="U35:AB36"/>
    <mergeCell ref="AK37:AQ38"/>
    <mergeCell ref="U43:AB44"/>
    <mergeCell ref="L45:T46"/>
    <mergeCell ref="D5:D6"/>
    <mergeCell ref="U41:AB42"/>
    <mergeCell ref="U39:AB40"/>
    <mergeCell ref="T21:T22"/>
    <mergeCell ref="U23:AB24"/>
    <mergeCell ref="L23:T24"/>
    <mergeCell ref="L43:T44"/>
    <mergeCell ref="P39:T40"/>
  </mergeCells>
  <conditionalFormatting sqref="E17:H18">
    <cfRule type="cellIs" priority="1" dxfId="7" operator="lessThan" stopIfTrue="1">
      <formula>0</formula>
    </cfRule>
  </conditionalFormatting>
  <conditionalFormatting sqref="CH18:CH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I18:CI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J18:CJ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7874015748031497" bottom="0.2755905511811024" header="0.2755905511811024" footer="0.1968503937007874"/>
  <pageSetup fitToWidth="3" horizontalDpi="600" verticalDpi="600" orientation="portrait" paperSize="9" scale="90" r:id="rId2"/>
  <colBreaks count="1" manualBreakCount="1">
    <brk id="62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2017-08-24T00:11:31Z</cp:lastPrinted>
  <dcterms:created xsi:type="dcterms:W3CDTF">2005-08-25T01:52:52Z</dcterms:created>
  <dcterms:modified xsi:type="dcterms:W3CDTF">2021-05-06T23:56:13Z</dcterms:modified>
  <cp:category/>
  <cp:version/>
  <cp:contentType/>
  <cp:contentStatus/>
</cp:coreProperties>
</file>