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ds010059\G\02 鉄道・生活交通担当\09_★山形県地域公共交通網形成計画\★山形県地域公共交通情報共有基盤（R4～）\01_HP掲載データ\運輸支局\"/>
    </mc:Choice>
  </mc:AlternateContent>
  <bookViews>
    <workbookView xWindow="-32760" yWindow="-32760" windowWidth="15348" windowHeight="4116" tabRatio="928"/>
  </bookViews>
  <sheets>
    <sheet name="内訳【山形】" sheetId="8" r:id="rId1"/>
  </sheets>
  <definedNames>
    <definedName name="_xlnm._FilterDatabase" localSheetId="0" hidden="1">内訳【山形】!$A$6:$U$79</definedName>
    <definedName name="_xlnm.Print_Area" localSheetId="0">内訳【山形】!$A$1:$U$79</definedName>
    <definedName name="_xlnm.Print_Titles" localSheetId="0">内訳【山形】!$2:$6</definedName>
  </definedNames>
  <calcPr calcId="162913" calcMode="manual"/>
</workbook>
</file>

<file path=xl/calcChain.xml><?xml version="1.0" encoding="utf-8"?>
<calcChain xmlns="http://schemas.openxmlformats.org/spreadsheetml/2006/main">
  <c r="S22" i="8" l="1"/>
  <c r="S44" i="8"/>
  <c r="S45" i="8"/>
  <c r="P45" i="8"/>
  <c r="N45" i="8"/>
  <c r="S24" i="8"/>
  <c r="P24" i="8"/>
  <c r="N24" i="8"/>
  <c r="U78" i="8"/>
  <c r="T78" i="8"/>
  <c r="R78" i="8"/>
  <c r="Q78" i="8"/>
  <c r="O78" i="8"/>
  <c r="M78" i="8"/>
  <c r="L78" i="8"/>
  <c r="K78" i="8"/>
  <c r="G78" i="8"/>
  <c r="F78" i="8"/>
  <c r="E78" i="8"/>
  <c r="D78" i="8"/>
  <c r="U76" i="8"/>
  <c r="T76" i="8"/>
  <c r="R76" i="8"/>
  <c r="Q76" i="8"/>
  <c r="O76" i="8"/>
  <c r="M76" i="8"/>
  <c r="N76" i="8" s="1"/>
  <c r="L76" i="8"/>
  <c r="K76" i="8"/>
  <c r="I76" i="8"/>
  <c r="H76" i="8"/>
  <c r="G76" i="8"/>
  <c r="F76" i="8"/>
  <c r="E76" i="8"/>
  <c r="D76" i="8"/>
  <c r="U74" i="8"/>
  <c r="T74" i="8"/>
  <c r="R74" i="8"/>
  <c r="Q74" i="8"/>
  <c r="O74" i="8"/>
  <c r="M74" i="8"/>
  <c r="L74" i="8"/>
  <c r="K74" i="8"/>
  <c r="I74" i="8"/>
  <c r="H74" i="8"/>
  <c r="G74" i="8"/>
  <c r="F74" i="8"/>
  <c r="E74" i="8"/>
  <c r="D74" i="8"/>
  <c r="S73" i="8"/>
  <c r="P73" i="8"/>
  <c r="N73" i="8"/>
  <c r="S72" i="8"/>
  <c r="P72" i="8"/>
  <c r="N72" i="8"/>
  <c r="S71" i="8"/>
  <c r="P71" i="8"/>
  <c r="N71" i="8"/>
  <c r="S70" i="8"/>
  <c r="P70" i="8"/>
  <c r="N70" i="8"/>
  <c r="S69" i="8"/>
  <c r="P69" i="8"/>
  <c r="N69" i="8"/>
  <c r="S68" i="8"/>
  <c r="P68" i="8"/>
  <c r="N68" i="8"/>
  <c r="S67" i="8"/>
  <c r="P67" i="8"/>
  <c r="N67" i="8"/>
  <c r="S66" i="8"/>
  <c r="P66" i="8"/>
  <c r="N66" i="8"/>
  <c r="S65" i="8"/>
  <c r="P65" i="8"/>
  <c r="N65" i="8"/>
  <c r="S64" i="8"/>
  <c r="P64" i="8"/>
  <c r="N64" i="8"/>
  <c r="S63" i="8"/>
  <c r="P63" i="8"/>
  <c r="N63" i="8"/>
  <c r="S62" i="8"/>
  <c r="P62" i="8"/>
  <c r="N62" i="8"/>
  <c r="S61" i="8"/>
  <c r="P61" i="8"/>
  <c r="N61" i="8"/>
  <c r="S60" i="8"/>
  <c r="P60" i="8"/>
  <c r="N60" i="8"/>
  <c r="S59" i="8"/>
  <c r="P59" i="8"/>
  <c r="N59" i="8"/>
  <c r="S58" i="8"/>
  <c r="P58" i="8"/>
  <c r="N58" i="8"/>
  <c r="S57" i="8"/>
  <c r="P57" i="8"/>
  <c r="N57" i="8"/>
  <c r="S56" i="8"/>
  <c r="P56" i="8"/>
  <c r="N56" i="8"/>
  <c r="S55" i="8"/>
  <c r="P55" i="8"/>
  <c r="N55" i="8"/>
  <c r="S54" i="8"/>
  <c r="P54" i="8"/>
  <c r="N54" i="8"/>
  <c r="S53" i="8"/>
  <c r="P53" i="8"/>
  <c r="N53" i="8"/>
  <c r="S52" i="8"/>
  <c r="P52" i="8"/>
  <c r="N52" i="8"/>
  <c r="S51" i="8"/>
  <c r="P51" i="8"/>
  <c r="N51" i="8"/>
  <c r="S50" i="8"/>
  <c r="P50" i="8"/>
  <c r="N50" i="8"/>
  <c r="S49" i="8"/>
  <c r="P49" i="8"/>
  <c r="N49" i="8"/>
  <c r="S48" i="8"/>
  <c r="P48" i="8"/>
  <c r="N48" i="8"/>
  <c r="S47" i="8"/>
  <c r="P47" i="8"/>
  <c r="N47" i="8"/>
  <c r="S46" i="8"/>
  <c r="P46" i="8"/>
  <c r="N46" i="8"/>
  <c r="P44" i="8"/>
  <c r="N44" i="8"/>
  <c r="S43" i="8"/>
  <c r="P43" i="8"/>
  <c r="N43" i="8"/>
  <c r="S42" i="8"/>
  <c r="P42" i="8"/>
  <c r="N42" i="8"/>
  <c r="S41" i="8"/>
  <c r="P41" i="8"/>
  <c r="N41" i="8"/>
  <c r="S40" i="8"/>
  <c r="P40" i="8"/>
  <c r="N40" i="8"/>
  <c r="S39" i="8"/>
  <c r="P39" i="8"/>
  <c r="N39" i="8"/>
  <c r="S38" i="8"/>
  <c r="P38" i="8"/>
  <c r="N38" i="8"/>
  <c r="S37" i="8"/>
  <c r="P37" i="8"/>
  <c r="N37" i="8"/>
  <c r="S36" i="8"/>
  <c r="P36" i="8"/>
  <c r="N36" i="8"/>
  <c r="S35" i="8"/>
  <c r="P35" i="8"/>
  <c r="N35" i="8"/>
  <c r="S34" i="8"/>
  <c r="P34" i="8"/>
  <c r="N34" i="8"/>
  <c r="S33" i="8"/>
  <c r="P33" i="8"/>
  <c r="N33" i="8"/>
  <c r="S32" i="8"/>
  <c r="P32" i="8"/>
  <c r="N32" i="8"/>
  <c r="S31" i="8"/>
  <c r="P31" i="8"/>
  <c r="N31" i="8"/>
  <c r="S30" i="8"/>
  <c r="P30" i="8"/>
  <c r="N30" i="8"/>
  <c r="S29" i="8"/>
  <c r="P29" i="8"/>
  <c r="N29" i="8"/>
  <c r="S28" i="8"/>
  <c r="P28" i="8"/>
  <c r="N28" i="8"/>
  <c r="S27" i="8"/>
  <c r="P27" i="8"/>
  <c r="N27" i="8"/>
  <c r="S26" i="8"/>
  <c r="P26" i="8"/>
  <c r="N26" i="8"/>
  <c r="S25" i="8"/>
  <c r="P25" i="8"/>
  <c r="N25" i="8"/>
  <c r="S23" i="8"/>
  <c r="P23" i="8"/>
  <c r="N23" i="8"/>
  <c r="P22" i="8"/>
  <c r="N22" i="8"/>
  <c r="S21" i="8"/>
  <c r="P21" i="8"/>
  <c r="N21" i="8"/>
  <c r="S20" i="8"/>
  <c r="P20" i="8"/>
  <c r="N20" i="8"/>
  <c r="S19" i="8"/>
  <c r="P19" i="8"/>
  <c r="N19" i="8"/>
  <c r="S18" i="8"/>
  <c r="P18" i="8"/>
  <c r="N18" i="8"/>
  <c r="S17" i="8"/>
  <c r="P17" i="8"/>
  <c r="N17" i="8"/>
  <c r="S16" i="8"/>
  <c r="P16" i="8"/>
  <c r="N16" i="8"/>
  <c r="S15" i="8"/>
  <c r="P15" i="8"/>
  <c r="N15" i="8"/>
  <c r="S14" i="8"/>
  <c r="P14" i="8"/>
  <c r="N14" i="8"/>
  <c r="S13" i="8"/>
  <c r="P13" i="8"/>
  <c r="N13" i="8"/>
  <c r="S12" i="8"/>
  <c r="P12" i="8"/>
  <c r="N12" i="8"/>
  <c r="S11" i="8"/>
  <c r="P11" i="8"/>
  <c r="N11" i="8"/>
  <c r="S10" i="8"/>
  <c r="P10" i="8"/>
  <c r="N10" i="8"/>
  <c r="S9" i="8"/>
  <c r="P9" i="8"/>
  <c r="N9" i="8"/>
  <c r="S8" i="8"/>
  <c r="P8" i="8"/>
  <c r="N8" i="8"/>
  <c r="S7" i="8"/>
  <c r="P7" i="8"/>
  <c r="N7" i="8"/>
  <c r="AT5" i="8"/>
  <c r="C75" i="8" s="1"/>
  <c r="HN5" i="8"/>
  <c r="HJ5" i="8"/>
  <c r="HF5" i="8"/>
  <c r="HB5" i="8"/>
  <c r="U79" i="8" s="1"/>
  <c r="GX5" i="8"/>
  <c r="U77" i="8"/>
  <c r="GT5" i="8"/>
  <c r="U75" i="8" s="1"/>
  <c r="GP5" i="8"/>
  <c r="T79" i="8" s="1"/>
  <c r="GL5" i="8"/>
  <c r="T77" i="8" s="1"/>
  <c r="GH5" i="8"/>
  <c r="T75" i="8" s="1"/>
  <c r="S75" i="8" s="1"/>
  <c r="GD5" i="8"/>
  <c r="R79" i="8" s="1"/>
  <c r="FZ5" i="8"/>
  <c r="R77" i="8" s="1"/>
  <c r="FV5" i="8"/>
  <c r="R75" i="8"/>
  <c r="FR5" i="8"/>
  <c r="Q79" i="8" s="1"/>
  <c r="P79" i="8" s="1"/>
  <c r="FN5" i="8"/>
  <c r="Q77" i="8" s="1"/>
  <c r="FJ5" i="8"/>
  <c r="Q75" i="8" s="1"/>
  <c r="FF5" i="8"/>
  <c r="O79" i="8"/>
  <c r="FB5" i="8"/>
  <c r="O77" i="8" s="1"/>
  <c r="EX5" i="8"/>
  <c r="O75" i="8" s="1"/>
  <c r="ET5" i="8"/>
  <c r="M79" i="8" s="1"/>
  <c r="EP5" i="8"/>
  <c r="M77" i="8"/>
  <c r="EL5" i="8"/>
  <c r="M75" i="8" s="1"/>
  <c r="EH5" i="8"/>
  <c r="L79" i="8" s="1"/>
  <c r="ED5" i="8"/>
  <c r="L77" i="8"/>
  <c r="N77" i="8"/>
  <c r="DZ5" i="8"/>
  <c r="L75" i="8" s="1"/>
  <c r="N75" i="8" s="1"/>
  <c r="DV5" i="8"/>
  <c r="K79" i="8"/>
  <c r="DR5" i="8"/>
  <c r="K77" i="8"/>
  <c r="DN5" i="8"/>
  <c r="K75" i="8" s="1"/>
  <c r="DJ5" i="8"/>
  <c r="I77" i="8"/>
  <c r="DF5" i="8"/>
  <c r="I75" i="8"/>
  <c r="CT5" i="8"/>
  <c r="G79" i="8"/>
  <c r="CH5" i="8"/>
  <c r="F79" i="8" s="1"/>
  <c r="BV5" i="8"/>
  <c r="E79" i="8"/>
  <c r="DB5" i="8"/>
  <c r="H77" i="8"/>
  <c r="CP5" i="8"/>
  <c r="G77" i="8"/>
  <c r="CD5" i="8"/>
  <c r="F77" i="8" s="1"/>
  <c r="BR5" i="8"/>
  <c r="E77" i="8"/>
  <c r="CX5" i="8"/>
  <c r="H75" i="8"/>
  <c r="CL5" i="8"/>
  <c r="G75" i="8"/>
  <c r="BZ5" i="8"/>
  <c r="F75" i="8" s="1"/>
  <c r="BN5" i="8"/>
  <c r="E75" i="8"/>
  <c r="BJ5" i="8"/>
  <c r="C79" i="8"/>
  <c r="BB5" i="8"/>
  <c r="C77" i="8" s="1"/>
  <c r="AL5" i="8"/>
  <c r="B79" i="8" s="1"/>
  <c r="AH5" i="8"/>
  <c r="B77" i="8"/>
  <c r="AD5" i="8"/>
  <c r="B75" i="8" s="1"/>
  <c r="BF5" i="8"/>
  <c r="AX5" i="8"/>
  <c r="AP5" i="8"/>
  <c r="N74" i="8"/>
  <c r="N78" i="8"/>
  <c r="S78" i="8"/>
  <c r="S74" i="8"/>
  <c r="S76" i="8"/>
  <c r="P74" i="8"/>
  <c r="P76" i="8"/>
  <c r="P78" i="8"/>
  <c r="S77" i="8" l="1"/>
  <c r="P77" i="8"/>
  <c r="N79" i="8"/>
  <c r="P75" i="8"/>
  <c r="S79" i="8"/>
</calcChain>
</file>

<file path=xl/comments1.xml><?xml version="1.0" encoding="utf-8"?>
<comments xmlns="http://schemas.openxmlformats.org/spreadsheetml/2006/main">
  <authors>
    <author>行政情報システム室</author>
    <author xml:space="preserve"> </author>
    <author>なし</author>
  </authors>
  <commentList>
    <comment ref="E4" authorId="0" shapeId="0">
      <text>
        <r>
          <rPr>
            <sz val="12"/>
            <color indexed="81"/>
            <rFont val="ＭＳ Ｐゴシック"/>
            <family val="3"/>
            <charset val="128"/>
          </rPr>
          <t>県内所在事業者の全国従業員数</t>
        </r>
      </text>
    </comment>
    <comment ref="F4" authorId="0" shapeId="0">
      <text>
        <r>
          <rPr>
            <sz val="12"/>
            <color indexed="81"/>
            <rFont val="ＭＳ Ｐゴシック"/>
            <family val="3"/>
            <charset val="128"/>
          </rPr>
          <t>県内所在事業者の全国運転者数</t>
        </r>
      </text>
    </comment>
    <comment ref="G4" authorId="0" shapeId="0">
      <text>
        <r>
          <rPr>
            <sz val="12"/>
            <color indexed="81"/>
            <rFont val="ＭＳ Ｐゴシック"/>
            <family val="3"/>
            <charset val="128"/>
          </rPr>
          <t>県内所在事業者の全国保有車両数</t>
        </r>
      </text>
    </comment>
    <comment ref="K4" authorId="0" shapeId="0">
      <text>
        <r>
          <rPr>
            <sz val="12"/>
            <color indexed="81"/>
            <rFont val="ＭＳ Ｐゴシック"/>
            <family val="3"/>
            <charset val="128"/>
          </rPr>
          <t>県内外所在事業者の県内営業所配置車両数</t>
        </r>
      </text>
    </comment>
    <comment ref="A43" authorId="1" shapeId="0">
      <text>
        <r>
          <rPr>
            <b/>
            <sz val="12"/>
            <color indexed="81"/>
            <rFont val="MS P ゴシック"/>
            <family val="3"/>
            <charset val="128"/>
          </rPr>
          <t>R5.8.3
事業廃止</t>
        </r>
      </text>
    </comment>
    <comment ref="A66" authorId="2" shapeId="0">
      <text>
        <r>
          <rPr>
            <b/>
            <sz val="11"/>
            <color indexed="81"/>
            <rFont val="ＭＳ Ｐゴシック"/>
            <family val="3"/>
            <charset val="128"/>
          </rPr>
          <t>R5.4.1
事業再開</t>
        </r>
      </text>
    </comment>
    <comment ref="A67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R4.8.1～
事業休止</t>
        </r>
      </text>
    </comment>
  </commentList>
</comments>
</file>

<file path=xl/sharedStrings.xml><?xml version="1.0" encoding="utf-8"?>
<sst xmlns="http://schemas.openxmlformats.org/spreadsheetml/2006/main" count="513" uniqueCount="116">
  <si>
    <t>路線定期</t>
    <rPh sb="0" eb="2">
      <t>ロセン</t>
    </rPh>
    <rPh sb="2" eb="4">
      <t>テイキ</t>
    </rPh>
    <phoneticPr fontId="2"/>
  </si>
  <si>
    <t>路線不定期</t>
    <rPh sb="0" eb="2">
      <t>ロセン</t>
    </rPh>
    <rPh sb="2" eb="5">
      <t>フテイキ</t>
    </rPh>
    <phoneticPr fontId="2"/>
  </si>
  <si>
    <t>路線キロ
(km)</t>
    <rPh sb="0" eb="2">
      <t>ロセン</t>
    </rPh>
    <phoneticPr fontId="2"/>
  </si>
  <si>
    <t>実働率
(%)</t>
    <rPh sb="0" eb="2">
      <t>ジツドウ</t>
    </rPh>
    <rPh sb="2" eb="3">
      <t>リツ</t>
    </rPh>
    <phoneticPr fontId="2"/>
  </si>
  <si>
    <t>計</t>
    <rPh sb="0" eb="1">
      <t>ケイ</t>
    </rPh>
    <phoneticPr fontId="2"/>
  </si>
  <si>
    <t>空車</t>
    <rPh sb="0" eb="2">
      <t>クウシャ</t>
    </rPh>
    <phoneticPr fontId="2"/>
  </si>
  <si>
    <t>実車</t>
    <rPh sb="0" eb="2">
      <t>ジッシャ</t>
    </rPh>
    <phoneticPr fontId="2"/>
  </si>
  <si>
    <t>輸送人員</t>
    <rPh sb="0" eb="2">
      <t>ユソウ</t>
    </rPh>
    <rPh sb="2" eb="4">
      <t>ジンイン</t>
    </rPh>
    <phoneticPr fontId="2"/>
  </si>
  <si>
    <t>延実在車両数
(日車)</t>
    <rPh sb="0" eb="1">
      <t>ノ</t>
    </rPh>
    <rPh sb="1" eb="3">
      <t>ジツザイ</t>
    </rPh>
    <rPh sb="3" eb="6">
      <t>シャリョウスウ</t>
    </rPh>
    <rPh sb="8" eb="9">
      <t>ニチ</t>
    </rPh>
    <rPh sb="9" eb="10">
      <t>シャ</t>
    </rPh>
    <phoneticPr fontId="2"/>
  </si>
  <si>
    <t>延実働車両数
(日車)</t>
    <rPh sb="0" eb="1">
      <t>ノ</t>
    </rPh>
    <rPh sb="1" eb="3">
      <t>ジツドウ</t>
    </rPh>
    <rPh sb="3" eb="6">
      <t>シャリョウスウ</t>
    </rPh>
    <rPh sb="8" eb="9">
      <t>ニチ</t>
    </rPh>
    <rPh sb="9" eb="10">
      <t>シャ</t>
    </rPh>
    <phoneticPr fontId="2"/>
  </si>
  <si>
    <t>態様</t>
    <rPh sb="0" eb="2">
      <t>タイヨウ</t>
    </rPh>
    <phoneticPr fontId="2"/>
  </si>
  <si>
    <t>区域</t>
    <rPh sb="0" eb="2">
      <t>クイキ</t>
    </rPh>
    <phoneticPr fontId="2"/>
  </si>
  <si>
    <t>合　　　計</t>
    <rPh sb="0" eb="1">
      <t>ゴウ</t>
    </rPh>
    <rPh sb="4" eb="5">
      <t>ケイ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</si>
  <si>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</si>
  <si>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見なし
４条のみ</t>
    <rPh sb="0" eb="1">
      <t>ミ</t>
    </rPh>
    <rPh sb="5" eb="6">
      <t>ジョウ</t>
    </rPh>
    <phoneticPr fontId="2"/>
  </si>
  <si>
    <t>走行キロ　(km)</t>
    <rPh sb="0" eb="2">
      <t>ソウコウ</t>
    </rPh>
    <phoneticPr fontId="2"/>
  </si>
  <si>
    <t>定期(人)</t>
    <rPh sb="0" eb="2">
      <t>テイキ</t>
    </rPh>
    <rPh sb="3" eb="4">
      <t>ニン</t>
    </rPh>
    <phoneticPr fontId="2"/>
  </si>
  <si>
    <t>定期外(人)</t>
    <rPh sb="0" eb="2">
      <t>テイキ</t>
    </rPh>
    <rPh sb="2" eb="3">
      <t>ガイ</t>
    </rPh>
    <rPh sb="4" eb="5">
      <t>ニン</t>
    </rPh>
    <phoneticPr fontId="2"/>
  </si>
  <si>
    <t>計(人)</t>
    <rPh sb="0" eb="1">
      <t>ケイ</t>
    </rPh>
    <rPh sb="2" eb="3">
      <t>ニン</t>
    </rPh>
    <phoneticPr fontId="2"/>
  </si>
  <si>
    <t>輸送人キロ
(人キロ)</t>
    <rPh sb="0" eb="2">
      <t>ユソウ</t>
    </rPh>
    <rPh sb="2" eb="3">
      <t>ニン</t>
    </rPh>
    <rPh sb="7" eb="8">
      <t>ニン</t>
    </rPh>
    <phoneticPr fontId="2"/>
  </si>
  <si>
    <t>－</t>
    <phoneticPr fontId="2"/>
  </si>
  <si>
    <t>←　輸送実績報告書　→</t>
    <rPh sb="2" eb="4">
      <t>ユソウ</t>
    </rPh>
    <rPh sb="4" eb="6">
      <t>ジッセキ</t>
    </rPh>
    <rPh sb="6" eb="9">
      <t>ホウコクショ</t>
    </rPh>
    <phoneticPr fontId="2"/>
  </si>
  <si>
    <t>←　輸送実績報告書　→</t>
    <phoneticPr fontId="2"/>
  </si>
  <si>
    <t>保有車両数
(両)</t>
    <rPh sb="0" eb="2">
      <t>ホユウ</t>
    </rPh>
    <rPh sb="2" eb="5">
      <t>シャリョウスウ</t>
    </rPh>
    <rPh sb="7" eb="8">
      <t>リョウ</t>
    </rPh>
    <phoneticPr fontId="2"/>
  </si>
  <si>
    <t>配置車両数
(両)</t>
    <rPh sb="0" eb="2">
      <t>ハイチ</t>
    </rPh>
    <rPh sb="2" eb="5">
      <t>シャリョウスウ</t>
    </rPh>
    <rPh sb="7" eb="8">
      <t>リョウ</t>
    </rPh>
    <phoneticPr fontId="2"/>
  </si>
  <si>
    <t>見なし４条</t>
    <rPh sb="0" eb="1">
      <t>ミ</t>
    </rPh>
    <rPh sb="4" eb="5">
      <t>ジョウ</t>
    </rPh>
    <phoneticPr fontId="2"/>
  </si>
  <si>
    <t>資本金
(千円)</t>
    <rPh sb="0" eb="3">
      <t>シホンキン</t>
    </rPh>
    <rPh sb="5" eb="7">
      <t>センエン</t>
    </rPh>
    <phoneticPr fontId="2"/>
  </si>
  <si>
    <t>運転者数
(人)</t>
    <phoneticPr fontId="2"/>
  </si>
  <si>
    <t>従業員数
(人)</t>
    <rPh sb="0" eb="3">
      <t>ジュウギョウイン</t>
    </rPh>
    <phoneticPr fontId="2"/>
  </si>
  <si>
    <t>管内
事業者</t>
    <rPh sb="0" eb="2">
      <t>カンナイ</t>
    </rPh>
    <rPh sb="3" eb="6">
      <t>ジギョウシャ</t>
    </rPh>
    <phoneticPr fontId="2"/>
  </si>
  <si>
    <t>支局管内</t>
    <rPh sb="0" eb="2">
      <t>シキョク</t>
    </rPh>
    <rPh sb="2" eb="3">
      <t>カン</t>
    </rPh>
    <rPh sb="3" eb="4">
      <t>ナイ</t>
    </rPh>
    <phoneticPr fontId="2"/>
  </si>
  <si>
    <t>事業者名</t>
    <phoneticPr fontId="2"/>
  </si>
  <si>
    <t>見なし
４条のみ</t>
    <phoneticPr fontId="2"/>
  </si>
  <si>
    <t>態様</t>
    <phoneticPr fontId="2"/>
  </si>
  <si>
    <t>従業員数
(人)</t>
    <phoneticPr fontId="2"/>
  </si>
  <si>
    <t>保有車両数
(両)</t>
    <phoneticPr fontId="2"/>
  </si>
  <si>
    <t>路線キロ
(km)</t>
    <phoneticPr fontId="2"/>
  </si>
  <si>
    <t>資本金
(千円)</t>
    <phoneticPr fontId="2"/>
  </si>
  <si>
    <t>配置車両数
(両)</t>
    <phoneticPr fontId="2"/>
  </si>
  <si>
    <t>営業収入
(千円)</t>
    <phoneticPr fontId="2"/>
  </si>
  <si>
    <t>輸送人キロ
(人キロ)</t>
    <phoneticPr fontId="2"/>
  </si>
  <si>
    <t>実働率
(%)</t>
    <phoneticPr fontId="2"/>
  </si>
  <si>
    <t>延実働車両数
(日車)</t>
    <phoneticPr fontId="2"/>
  </si>
  <si>
    <t>延実在車両数
(日車)</t>
    <phoneticPr fontId="2"/>
  </si>
  <si>
    <t>管内事業者</t>
    <phoneticPr fontId="2"/>
  </si>
  <si>
    <t>支局管内</t>
    <phoneticPr fontId="2"/>
  </si>
  <si>
    <t>路線定期</t>
    <phoneticPr fontId="2"/>
  </si>
  <si>
    <t>事業者名</t>
    <rPh sb="0" eb="3">
      <t>ジギョウシャ</t>
    </rPh>
    <rPh sb="3" eb="4">
      <t>メイ</t>
    </rPh>
    <phoneticPr fontId="2"/>
  </si>
  <si>
    <t>見なし４条</t>
    <phoneticPr fontId="2"/>
  </si>
  <si>
    <t>★</t>
    <phoneticPr fontId="2"/>
  </si>
  <si>
    <t>路線不定期</t>
    <rPh sb="2" eb="3">
      <t>フ</t>
    </rPh>
    <phoneticPr fontId="2"/>
  </si>
  <si>
    <t>従業員数
(人)</t>
    <rPh sb="0" eb="3">
      <t>ジュウギョウイン</t>
    </rPh>
    <rPh sb="3" eb="4">
      <t>スウ</t>
    </rPh>
    <rPh sb="6" eb="7">
      <t>ヒト</t>
    </rPh>
    <phoneticPr fontId="2"/>
  </si>
  <si>
    <t>運行系統数
(系統)</t>
    <rPh sb="0" eb="2">
      <t>ウンコウ</t>
    </rPh>
    <rPh sb="2" eb="4">
      <t>ケイトウ</t>
    </rPh>
    <rPh sb="4" eb="5">
      <t>カズ</t>
    </rPh>
    <rPh sb="7" eb="9">
      <t>ケイトウ</t>
    </rPh>
    <phoneticPr fontId="2"/>
  </si>
  <si>
    <t>運行系統数
(系統)</t>
    <phoneticPr fontId="2"/>
  </si>
  <si>
    <t>実車</t>
    <phoneticPr fontId="2"/>
  </si>
  <si>
    <t>計</t>
    <phoneticPr fontId="2"/>
  </si>
  <si>
    <t>定期(人)</t>
    <phoneticPr fontId="2"/>
  </si>
  <si>
    <t>計(人)</t>
    <phoneticPr fontId="2"/>
  </si>
  <si>
    <t>営業収入
(千円)</t>
    <phoneticPr fontId="2"/>
  </si>
  <si>
    <t>山交バス（株）</t>
    <rPh sb="0" eb="1">
      <t>ヤマ</t>
    </rPh>
    <rPh sb="1" eb="2">
      <t>コウ</t>
    </rPh>
    <rPh sb="4" eb="7">
      <t>カブ</t>
    </rPh>
    <phoneticPr fontId="1"/>
  </si>
  <si>
    <t>支局管内</t>
  </si>
  <si>
    <t>庄内交通（株）</t>
    <rPh sb="0" eb="2">
      <t>ショウナイ</t>
    </rPh>
    <rPh sb="2" eb="4">
      <t>コウツウ</t>
    </rPh>
    <rPh sb="4" eb="7">
      <t>カブ</t>
    </rPh>
    <phoneticPr fontId="1"/>
  </si>
  <si>
    <t>最上川交通（株）</t>
    <rPh sb="0" eb="3">
      <t>モガミガワ</t>
    </rPh>
    <rPh sb="3" eb="5">
      <t>コウツウ</t>
    </rPh>
    <rPh sb="5" eb="8">
      <t>カブ</t>
    </rPh>
    <phoneticPr fontId="1"/>
  </si>
  <si>
    <t>（株）新庄輸送サービス</t>
    <rPh sb="0" eb="3">
      <t>カブ</t>
    </rPh>
    <rPh sb="3" eb="5">
      <t>シンジョウ</t>
    </rPh>
    <rPh sb="5" eb="7">
      <t>ユソウ</t>
    </rPh>
    <phoneticPr fontId="2"/>
  </si>
  <si>
    <t>丸伸建設（株）</t>
    <rPh sb="0" eb="1">
      <t>マル</t>
    </rPh>
    <rPh sb="1" eb="2">
      <t>シン</t>
    </rPh>
    <rPh sb="2" eb="4">
      <t>ケンセツ</t>
    </rPh>
    <rPh sb="4" eb="7">
      <t>カブ</t>
    </rPh>
    <phoneticPr fontId="1"/>
  </si>
  <si>
    <t>（株）神町タクシー</t>
    <rPh sb="0" eb="3">
      <t>カブ</t>
    </rPh>
    <rPh sb="3" eb="5">
      <t>ジンマチ</t>
    </rPh>
    <phoneticPr fontId="1"/>
  </si>
  <si>
    <t>（株）東根交通</t>
    <rPh sb="0" eb="3">
      <t>カブ</t>
    </rPh>
    <rPh sb="3" eb="5">
      <t>ヒガシネ</t>
    </rPh>
    <rPh sb="5" eb="7">
      <t>コウツウ</t>
    </rPh>
    <phoneticPr fontId="1"/>
  </si>
  <si>
    <t>山寺観光タクシー（株）</t>
    <rPh sb="0" eb="2">
      <t>ヤマデラ</t>
    </rPh>
    <rPh sb="2" eb="4">
      <t>カンコウ</t>
    </rPh>
    <rPh sb="8" eb="11">
      <t>カブ</t>
    </rPh>
    <phoneticPr fontId="1"/>
  </si>
  <si>
    <t>寒河江タクシー（株）</t>
    <rPh sb="0" eb="3">
      <t>サガエ</t>
    </rPh>
    <rPh sb="7" eb="10">
      <t>カブ</t>
    </rPh>
    <phoneticPr fontId="1"/>
  </si>
  <si>
    <t>中央タクシー（株）</t>
    <rPh sb="0" eb="2">
      <t>チュウオウ</t>
    </rPh>
    <rPh sb="6" eb="9">
      <t>カブ</t>
    </rPh>
    <phoneticPr fontId="1"/>
  </si>
  <si>
    <t>天童タクシー（株）</t>
    <rPh sb="0" eb="2">
      <t>テンドウ</t>
    </rPh>
    <rPh sb="6" eb="9">
      <t>カブ</t>
    </rPh>
    <phoneticPr fontId="1"/>
  </si>
  <si>
    <t>港タクシー（株）</t>
    <rPh sb="0" eb="1">
      <t>ミナト</t>
    </rPh>
    <rPh sb="5" eb="8">
      <t>カブ</t>
    </rPh>
    <phoneticPr fontId="1"/>
  </si>
  <si>
    <t>松山観光タクシー（有）</t>
    <rPh sb="0" eb="2">
      <t>マツヤマ</t>
    </rPh>
    <rPh sb="2" eb="4">
      <t>カンコウ</t>
    </rPh>
    <rPh sb="8" eb="11">
      <t>ユウ</t>
    </rPh>
    <phoneticPr fontId="1"/>
  </si>
  <si>
    <t>（株）羽山観光タクシー</t>
    <rPh sb="0" eb="3">
      <t>カブ</t>
    </rPh>
    <rPh sb="3" eb="5">
      <t>ハヤマ</t>
    </rPh>
    <rPh sb="5" eb="7">
      <t>カンコウ</t>
    </rPh>
    <phoneticPr fontId="1"/>
  </si>
  <si>
    <t>（株）小国タクシー</t>
    <rPh sb="0" eb="3">
      <t>カブ</t>
    </rPh>
    <rPh sb="3" eb="5">
      <t>オグニ</t>
    </rPh>
    <phoneticPr fontId="1"/>
  </si>
  <si>
    <t>（有）ヨネザワバス観光</t>
    <rPh sb="0" eb="3">
      <t>ユウ</t>
    </rPh>
    <rPh sb="9" eb="11">
      <t>カンコウ</t>
    </rPh>
    <phoneticPr fontId="1"/>
  </si>
  <si>
    <t>（株）白鷹タクシー</t>
    <rPh sb="0" eb="3">
      <t>カブ</t>
    </rPh>
    <rPh sb="3" eb="5">
      <t>シラタカ</t>
    </rPh>
    <phoneticPr fontId="1"/>
  </si>
  <si>
    <t>山交ハイヤー（株）</t>
    <rPh sb="0" eb="1">
      <t>ヤマ</t>
    </rPh>
    <rPh sb="1" eb="2">
      <t>コウ</t>
    </rPh>
    <rPh sb="6" eb="9">
      <t>カブ</t>
    </rPh>
    <phoneticPr fontId="1"/>
  </si>
  <si>
    <t>（有）はながさバス</t>
    <rPh sb="0" eb="3">
      <t>ユウ</t>
    </rPh>
    <phoneticPr fontId="1"/>
  </si>
  <si>
    <t>朝日観光タクシー（株）</t>
    <rPh sb="0" eb="2">
      <t>アサヒ</t>
    </rPh>
    <rPh sb="2" eb="4">
      <t>カンコウ</t>
    </rPh>
    <rPh sb="8" eb="11">
      <t>カブ</t>
    </rPh>
    <phoneticPr fontId="1"/>
  </si>
  <si>
    <t>（株）葉山タクシー</t>
    <rPh sb="0" eb="3">
      <t>カブ</t>
    </rPh>
    <rPh sb="3" eb="5">
      <t>ハヤマ</t>
    </rPh>
    <phoneticPr fontId="1"/>
  </si>
  <si>
    <t>（有）立川タクシー</t>
    <rPh sb="0" eb="3">
      <t>ユウ</t>
    </rPh>
    <rPh sb="3" eb="5">
      <t>タチカワ</t>
    </rPh>
    <phoneticPr fontId="1"/>
  </si>
  <si>
    <t>酒田合同自動車（株）</t>
    <rPh sb="0" eb="2">
      <t>サカタ</t>
    </rPh>
    <rPh sb="2" eb="4">
      <t>ゴウドウ</t>
    </rPh>
    <rPh sb="4" eb="7">
      <t>ジドウシャ</t>
    </rPh>
    <rPh sb="7" eb="10">
      <t>カブ</t>
    </rPh>
    <phoneticPr fontId="1"/>
  </si>
  <si>
    <t>酒田第一タクシー（株）</t>
    <rPh sb="0" eb="2">
      <t>サカタ</t>
    </rPh>
    <rPh sb="2" eb="4">
      <t>ダイイチ</t>
    </rPh>
    <rPh sb="8" eb="11">
      <t>カブ</t>
    </rPh>
    <phoneticPr fontId="1"/>
  </si>
  <si>
    <t>観光タクシー（株）</t>
    <rPh sb="0" eb="2">
      <t>カンコウ</t>
    </rPh>
    <rPh sb="6" eb="9">
      <t>カブ</t>
    </rPh>
    <phoneticPr fontId="1"/>
  </si>
  <si>
    <t>（有）星川タクシー</t>
    <rPh sb="0" eb="3">
      <t>ユウ</t>
    </rPh>
    <rPh sb="3" eb="5">
      <t>ホシカワ</t>
    </rPh>
    <phoneticPr fontId="1"/>
  </si>
  <si>
    <t>最上観光タクシー（株）</t>
    <rPh sb="0" eb="2">
      <t>モガミ</t>
    </rPh>
    <rPh sb="2" eb="4">
      <t>カンコウ</t>
    </rPh>
    <rPh sb="8" eb="11">
      <t>カブ</t>
    </rPh>
    <phoneticPr fontId="1"/>
  </si>
  <si>
    <t>★</t>
  </si>
  <si>
    <t>（有）赤倉観光タクシー</t>
    <rPh sb="0" eb="3">
      <t>ユウ</t>
    </rPh>
    <rPh sb="3" eb="5">
      <t>アカクラ</t>
    </rPh>
    <rPh sb="5" eb="7">
      <t>カンコウ</t>
    </rPh>
    <phoneticPr fontId="1"/>
  </si>
  <si>
    <t>（有）戸沢観光タクシー</t>
    <rPh sb="0" eb="3">
      <t>ユウ</t>
    </rPh>
    <rPh sb="3" eb="5">
      <t>トザワ</t>
    </rPh>
    <rPh sb="5" eb="7">
      <t>カンコウ</t>
    </rPh>
    <phoneticPr fontId="1"/>
  </si>
  <si>
    <t>（株）楯岡交通</t>
    <rPh sb="0" eb="3">
      <t>カブ</t>
    </rPh>
    <rPh sb="3" eb="5">
      <t>タテオカ</t>
    </rPh>
    <rPh sb="5" eb="7">
      <t>コウツウ</t>
    </rPh>
    <phoneticPr fontId="1"/>
  </si>
  <si>
    <t>（株）尾花沢タクシー</t>
    <rPh sb="0" eb="3">
      <t>カブ</t>
    </rPh>
    <rPh sb="3" eb="6">
      <t>オバナザワ</t>
    </rPh>
    <phoneticPr fontId="1"/>
  </si>
  <si>
    <t>（株）尾花沢タクシー</t>
  </si>
  <si>
    <t>（株）新庄タクシー</t>
    <rPh sb="0" eb="3">
      <t>カブ</t>
    </rPh>
    <rPh sb="3" eb="5">
      <t>シンジョウ</t>
    </rPh>
    <phoneticPr fontId="1"/>
  </si>
  <si>
    <t>（株）新庄タクシー</t>
    <rPh sb="0" eb="3">
      <t>カブ</t>
    </rPh>
    <rPh sb="3" eb="5">
      <t>シンジョウ</t>
    </rPh>
    <phoneticPr fontId="2"/>
  </si>
  <si>
    <t>みつわタクシー（有）</t>
    <rPh sb="7" eb="10">
      <t>ユウ</t>
    </rPh>
    <phoneticPr fontId="1"/>
  </si>
  <si>
    <t>（有）まほろば合同タクシー</t>
    <rPh sb="0" eb="3">
      <t>ユウ</t>
    </rPh>
    <rPh sb="7" eb="9">
      <t>ゴウドウ</t>
    </rPh>
    <phoneticPr fontId="1"/>
  </si>
  <si>
    <t>（有）大京タクシー</t>
    <rPh sb="0" eb="3">
      <t>ユウ</t>
    </rPh>
    <rPh sb="3" eb="5">
      <t>ダイキョウ</t>
    </rPh>
    <phoneticPr fontId="1"/>
  </si>
  <si>
    <t>川西観光タクシー（有）</t>
    <rPh sb="0" eb="2">
      <t>カワニシ</t>
    </rPh>
    <rPh sb="2" eb="4">
      <t>カンコウ</t>
    </rPh>
    <rPh sb="8" eb="11">
      <t>ユウ</t>
    </rPh>
    <phoneticPr fontId="1"/>
  </si>
  <si>
    <t>（有）みどりタクシー</t>
    <rPh sb="0" eb="3">
      <t>ユウ</t>
    </rPh>
    <phoneticPr fontId="1"/>
  </si>
  <si>
    <t>めざみ交通（株）</t>
    <rPh sb="3" eb="5">
      <t>コウツウ</t>
    </rPh>
    <rPh sb="5" eb="8">
      <t>カブ</t>
    </rPh>
    <phoneticPr fontId="1"/>
  </si>
  <si>
    <t>庄交ハイヤー（株）</t>
    <rPh sb="0" eb="1">
      <t>ショウ</t>
    </rPh>
    <rPh sb="1" eb="2">
      <t>コウ</t>
    </rPh>
    <rPh sb="7" eb="8">
      <t>カブ</t>
    </rPh>
    <phoneticPr fontId="1"/>
  </si>
  <si>
    <t>（株）赤湯観光バス</t>
    <rPh sb="0" eb="3">
      <t>カブ</t>
    </rPh>
    <rPh sb="3" eb="5">
      <t>アカユ</t>
    </rPh>
    <rPh sb="5" eb="7">
      <t>カンコウ</t>
    </rPh>
    <phoneticPr fontId="1"/>
  </si>
  <si>
    <t>(有)今村タクシー</t>
    <rPh sb="0" eb="3">
      <t>ユウ</t>
    </rPh>
    <rPh sb="3" eb="5">
      <t>イマムラ</t>
    </rPh>
    <phoneticPr fontId="2"/>
  </si>
  <si>
    <t>米沢酒類販売(株)</t>
    <rPh sb="0" eb="2">
      <t>ヨネザワ</t>
    </rPh>
    <rPh sb="2" eb="4">
      <t>シュルイ</t>
    </rPh>
    <rPh sb="4" eb="6">
      <t>ハンバイ</t>
    </rPh>
    <rPh sb="6" eb="9">
      <t>カブ</t>
    </rPh>
    <phoneticPr fontId="2"/>
  </si>
  <si>
    <t>(株)吾妻観光タクシー</t>
    <rPh sb="0" eb="3">
      <t>カブ</t>
    </rPh>
    <rPh sb="3" eb="5">
      <t>アヅマ</t>
    </rPh>
    <rPh sb="5" eb="7">
      <t>カンコウ</t>
    </rPh>
    <phoneticPr fontId="2"/>
  </si>
  <si>
    <t>米沢タクシー(株)</t>
    <rPh sb="0" eb="2">
      <t>ヨネザワ</t>
    </rPh>
    <rPh sb="6" eb="9">
      <t>カブ</t>
    </rPh>
    <phoneticPr fontId="2"/>
  </si>
  <si>
    <t>辻自動車(株)</t>
    <rPh sb="0" eb="1">
      <t>ツジ</t>
    </rPh>
    <rPh sb="1" eb="4">
      <t>ジドウシャ</t>
    </rPh>
    <rPh sb="4" eb="7">
      <t>カブ</t>
    </rPh>
    <phoneticPr fontId="2"/>
  </si>
  <si>
    <t>（有）朝日タクシー</t>
    <rPh sb="0" eb="3">
      <t>ユウ</t>
    </rPh>
    <rPh sb="3" eb="5">
      <t>アサヒ</t>
    </rPh>
    <phoneticPr fontId="2"/>
  </si>
  <si>
    <t>松山観光バス（株）</t>
    <rPh sb="0" eb="2">
      <t>マツヤマ</t>
    </rPh>
    <rPh sb="2" eb="4">
      <t>カンコウ</t>
    </rPh>
    <rPh sb="6" eb="9">
      <t>カブ</t>
    </rPh>
    <phoneticPr fontId="2"/>
  </si>
  <si>
    <t>八千代交通（株）</t>
    <rPh sb="0" eb="3">
      <t>ヤチヨ</t>
    </rPh>
    <rPh sb="3" eb="5">
      <t>コウツウ</t>
    </rPh>
    <rPh sb="5" eb="8">
      <t>カブ</t>
    </rPh>
    <phoneticPr fontId="2"/>
  </si>
  <si>
    <t>（株）観光タクシー</t>
    <rPh sb="0" eb="3">
      <t>カブ</t>
    </rPh>
    <rPh sb="3" eb="5">
      <t>カンコウ</t>
    </rPh>
    <phoneticPr fontId="2"/>
  </si>
  <si>
    <t>大江タクシー(株)</t>
    <rPh sb="0" eb="2">
      <t>オオエ</t>
    </rPh>
    <rPh sb="6" eb="9">
      <t>カブ</t>
    </rPh>
    <phoneticPr fontId="2"/>
  </si>
  <si>
    <t>余目タクシー(有)</t>
    <rPh sb="6" eb="9">
      <t>ユウ</t>
    </rPh>
    <phoneticPr fontId="2"/>
  </si>
  <si>
    <t>月山観光タクシー(株)</t>
    <rPh sb="8" eb="11">
      <t>カブ</t>
    </rPh>
    <phoneticPr fontId="2"/>
  </si>
  <si>
    <t>路線不定期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</si>
</sst>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△ &quot;#,##0"/>
    <numFmt numFmtId="177" formatCode="\(#,##0\);\(&quot;△ &quot;#,##0\)"/>
    <numFmt numFmtId="178" formatCode="#,##0.0;&quot;△ &quot;#,##0.0"/>
    <numFmt numFmtId="179" formatCode="\(#,##0.0\);\(&quot;△ &quot;#,##0.0\)"/>
    <numFmt numFmtId="180" formatCode="#,##0.000;&quot;△ &quot;#,##0.000"/>
    <numFmt numFmtId="181" formatCode="&quot;路線定期　&quot;#,##0;&quot;路線定期　△ &quot;#,##0"/>
    <numFmt numFmtId="182" formatCode="&quot;路線不定期　&quot;#,##0;&quot;路線不定期　△ &quot;#,##0"/>
    <numFmt numFmtId="183" formatCode="&quot;区域　&quot;#,##0;&quot;区域　△ &quot;#,##0"/>
    <numFmt numFmtId="184" formatCode="&quot;令和&quot;0&quot;年3月31日現在&quot;"/>
    <numFmt numFmtId="185" formatCode="&quot;一般乗合旅客自動車運送事業輸送実績内訳（令和&quot;0&quot;年度）≪山形運輸支局≫&quot;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i/>
      <sz val="16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2" borderId="1" xfId="0" applyNumberFormat="1" applyFill="1" applyBorder="1" applyAlignment="1" applyProtection="1">
      <alignment horizontal="right" vertical="center"/>
      <protection locked="0"/>
    </xf>
    <xf numFmtId="178" fontId="0" fillId="0" borderId="1" xfId="0" applyNumberFormat="1" applyBorder="1" applyAlignment="1">
      <alignment horizontal="right" vertical="center"/>
    </xf>
    <xf numFmtId="176" fontId="0" fillId="0" borderId="1" xfId="0" applyNumberFormat="1" applyFill="1" applyBorder="1" applyAlignment="1" applyProtection="1">
      <alignment horizontal="righ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176" fontId="0" fillId="2" borderId="6" xfId="0" applyNumberFormat="1" applyFill="1" applyBorder="1" applyAlignment="1" applyProtection="1">
      <alignment horizontal="center" vertical="center" shrinkToFit="1"/>
      <protection locked="0"/>
    </xf>
    <xf numFmtId="176" fontId="0" fillId="2" borderId="6" xfId="0" applyNumberFormat="1" applyFill="1" applyBorder="1" applyAlignment="1" applyProtection="1">
      <alignment horizontal="right" vertical="center"/>
      <protection locked="0"/>
    </xf>
    <xf numFmtId="178" fontId="0" fillId="2" borderId="6" xfId="0" applyNumberFormat="1" applyFill="1" applyBorder="1" applyAlignment="1" applyProtection="1">
      <alignment horizontal="right" vertical="center"/>
      <protection locked="0"/>
    </xf>
    <xf numFmtId="178" fontId="0" fillId="0" borderId="6" xfId="0" applyNumberFormat="1" applyBorder="1" applyAlignment="1">
      <alignment horizontal="right" vertical="center"/>
    </xf>
    <xf numFmtId="176" fontId="0" fillId="0" borderId="6" xfId="0" applyNumberFormat="1" applyFill="1" applyBorder="1" applyAlignment="1" applyProtection="1">
      <alignment horizontal="right" vertical="center"/>
    </xf>
    <xf numFmtId="176" fontId="0" fillId="0" borderId="7" xfId="0" applyNumberFormat="1" applyFill="1" applyBorder="1" applyAlignment="1" applyProtection="1">
      <alignment horizontal="right" vertical="center"/>
    </xf>
    <xf numFmtId="178" fontId="0" fillId="0" borderId="7" xfId="0" applyNumberFormat="1" applyFill="1" applyBorder="1" applyAlignment="1" applyProtection="1">
      <alignment horizontal="right" vertical="center"/>
    </xf>
    <xf numFmtId="176" fontId="0" fillId="0" borderId="8" xfId="0" applyNumberFormat="1" applyFill="1" applyBorder="1" applyAlignment="1" applyProtection="1">
      <alignment horizontal="right" vertical="center"/>
    </xf>
    <xf numFmtId="176" fontId="0" fillId="0" borderId="0" xfId="0" applyNumberFormat="1" applyFill="1" applyProtection="1">
      <alignment vertical="center"/>
    </xf>
    <xf numFmtId="176" fontId="0" fillId="0" borderId="9" xfId="0" applyNumberFormat="1" applyFill="1" applyBorder="1" applyAlignment="1" applyProtection="1">
      <alignment horizontal="right" vertical="center"/>
    </xf>
    <xf numFmtId="178" fontId="0" fillId="0" borderId="9" xfId="0" applyNumberFormat="1" applyFill="1" applyBorder="1" applyAlignment="1" applyProtection="1">
      <alignment horizontal="right" vertical="center"/>
    </xf>
    <xf numFmtId="176" fontId="0" fillId="0" borderId="10" xfId="0" applyNumberFormat="1" applyFill="1" applyBorder="1" applyAlignment="1" applyProtection="1">
      <alignment horizontal="right" vertical="center"/>
    </xf>
    <xf numFmtId="176" fontId="0" fillId="0" borderId="11" xfId="0" applyNumberFormat="1" applyFill="1" applyBorder="1" applyAlignment="1" applyProtection="1">
      <alignment horizontal="center" vertical="center" shrinkToFit="1"/>
    </xf>
    <xf numFmtId="176" fontId="0" fillId="0" borderId="9" xfId="0" applyNumberFormat="1" applyFill="1" applyBorder="1" applyAlignment="1" applyProtection="1">
      <alignment horizontal="center" vertical="center" shrinkToFit="1"/>
    </xf>
    <xf numFmtId="176" fontId="0" fillId="0" borderId="0" xfId="0" applyNumberFormat="1" applyProtection="1">
      <alignment vertical="center"/>
    </xf>
    <xf numFmtId="176" fontId="0" fillId="0" borderId="0" xfId="0" applyNumberFormat="1" applyBorder="1" applyProtection="1">
      <alignment vertical="center"/>
    </xf>
    <xf numFmtId="176" fontId="0" fillId="0" borderId="7" xfId="0" applyNumberFormat="1" applyFill="1" applyBorder="1" applyAlignment="1" applyProtection="1">
      <alignment horizontal="center" vertical="center" shrinkToFit="1"/>
    </xf>
    <xf numFmtId="179" fontId="0" fillId="0" borderId="11" xfId="0" applyNumberFormat="1" applyFill="1" applyBorder="1" applyAlignment="1" applyProtection="1">
      <alignment horizontal="right" vertical="center"/>
    </xf>
    <xf numFmtId="179" fontId="0" fillId="0" borderId="12" xfId="0" applyNumberFormat="1" applyFill="1" applyBorder="1" applyAlignment="1" applyProtection="1">
      <alignment horizontal="right" vertical="center"/>
    </xf>
    <xf numFmtId="177" fontId="0" fillId="0" borderId="11" xfId="0" applyNumberFormat="1" applyFill="1" applyBorder="1" applyAlignment="1" applyProtection="1">
      <alignment horizontal="right" vertical="center"/>
    </xf>
    <xf numFmtId="177" fontId="0" fillId="0" borderId="12" xfId="0" applyNumberFormat="1" applyFill="1" applyBorder="1" applyAlignment="1" applyProtection="1">
      <alignment horizontal="right" vertical="center"/>
    </xf>
    <xf numFmtId="177" fontId="0" fillId="0" borderId="13" xfId="0" applyNumberFormat="1" applyFill="1" applyBorder="1" applyAlignment="1" applyProtection="1">
      <alignment horizontal="right" vertical="center"/>
    </xf>
    <xf numFmtId="177" fontId="0" fillId="0" borderId="14" xfId="0" applyNumberFormat="1" applyFill="1" applyBorder="1" applyAlignment="1" applyProtection="1">
      <alignment horizontal="right" vertical="center"/>
    </xf>
    <xf numFmtId="176" fontId="0" fillId="3" borderId="15" xfId="0" applyNumberFormat="1" applyFill="1" applyBorder="1" applyAlignment="1">
      <alignment horizontal="center" vertical="center"/>
    </xf>
    <xf numFmtId="176" fontId="0" fillId="3" borderId="15" xfId="0" applyNumberFormat="1" applyFill="1" applyBorder="1" applyAlignment="1">
      <alignment horizontal="center" vertical="center" shrinkToFit="1"/>
    </xf>
    <xf numFmtId="176" fontId="7" fillId="0" borderId="0" xfId="0" applyNumberFormat="1" applyFont="1" applyBorder="1">
      <alignment vertical="center"/>
    </xf>
    <xf numFmtId="176" fontId="7" fillId="0" borderId="16" xfId="0" applyNumberFormat="1" applyFont="1" applyBorder="1" applyAlignment="1">
      <alignment horizontal="center" vertical="center" shrinkToFit="1"/>
    </xf>
    <xf numFmtId="176" fontId="0" fillId="0" borderId="9" xfId="0" applyNumberFormat="1" applyFill="1" applyBorder="1" applyAlignment="1" applyProtection="1">
      <alignment vertical="center" shrinkToFit="1"/>
    </xf>
    <xf numFmtId="176" fontId="0" fillId="2" borderId="17" xfId="0" applyNumberFormat="1" applyFill="1" applyBorder="1" applyAlignment="1" applyProtection="1">
      <alignment horizontal="left" vertical="center" shrinkToFit="1"/>
      <protection locked="0"/>
    </xf>
    <xf numFmtId="176" fontId="0" fillId="2" borderId="17" xfId="0" applyNumberFormat="1" applyFill="1" applyBorder="1" applyAlignment="1" applyProtection="1">
      <alignment horizontal="center" vertical="center" shrinkToFit="1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176" fontId="6" fillId="0" borderId="16" xfId="0" applyNumberFormat="1" applyFont="1" applyFill="1" applyBorder="1" applyAlignment="1">
      <alignment horizontal="distributed" vertical="center" shrinkToFit="1"/>
    </xf>
    <xf numFmtId="176" fontId="0" fillId="0" borderId="18" xfId="0" applyNumberFormat="1" applyFill="1" applyBorder="1" applyAlignment="1" applyProtection="1">
      <alignment horizontal="right" vertical="center"/>
    </xf>
    <xf numFmtId="176" fontId="0" fillId="0" borderId="19" xfId="0" applyNumberFormat="1" applyFill="1" applyBorder="1" applyAlignment="1" applyProtection="1">
      <alignment horizontal="right" vertical="center"/>
    </xf>
    <xf numFmtId="176" fontId="0" fillId="0" borderId="20" xfId="0" applyNumberFormat="1" applyFill="1" applyBorder="1" applyAlignment="1" applyProtection="1">
      <alignment vertical="center" shrinkToFit="1"/>
    </xf>
    <xf numFmtId="176" fontId="0" fillId="0" borderId="21" xfId="0" applyNumberFormat="1" applyFill="1" applyBorder="1" applyAlignment="1" applyProtection="1">
      <alignment vertical="center" shrinkToFit="1"/>
    </xf>
    <xf numFmtId="176" fontId="0" fillId="0" borderId="21" xfId="0" applyNumberFormat="1" applyFill="1" applyBorder="1" applyAlignment="1" applyProtection="1">
      <alignment horizontal="center" vertical="center" shrinkToFit="1"/>
    </xf>
    <xf numFmtId="176" fontId="0" fillId="0" borderId="22" xfId="0" applyNumberFormat="1" applyFill="1" applyBorder="1" applyAlignment="1" applyProtection="1">
      <alignment horizontal="center" vertical="center" shrinkToFit="1"/>
    </xf>
    <xf numFmtId="176" fontId="1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4" fillId="4" borderId="2" xfId="0" applyNumberFormat="1" applyFont="1" applyFill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 shrinkToFit="1"/>
    </xf>
    <xf numFmtId="176" fontId="0" fillId="5" borderId="2" xfId="0" applyNumberFormat="1" applyFill="1" applyBorder="1" applyAlignment="1">
      <alignment horizontal="center" vertical="center" wrapText="1"/>
    </xf>
    <xf numFmtId="176" fontId="4" fillId="5" borderId="2" xfId="0" applyNumberFormat="1" applyFont="1" applyFill="1" applyBorder="1" applyAlignment="1">
      <alignment horizontal="center" vertical="center" wrapText="1" shrinkToFit="1"/>
    </xf>
    <xf numFmtId="176" fontId="0" fillId="6" borderId="2" xfId="0" applyNumberFormat="1" applyFill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0" fillId="5" borderId="23" xfId="0" applyNumberFormat="1" applyFill="1" applyBorder="1" applyAlignment="1">
      <alignment horizontal="center" vertical="center"/>
    </xf>
    <xf numFmtId="176" fontId="0" fillId="5" borderId="24" xfId="0" applyNumberFormat="1" applyFill="1" applyBorder="1" applyAlignment="1">
      <alignment horizontal="center" vertical="center" shrinkToFit="1"/>
    </xf>
    <xf numFmtId="176" fontId="0" fillId="5" borderId="6" xfId="0" applyNumberFormat="1" applyFill="1" applyBorder="1" applyAlignment="1">
      <alignment horizontal="center" vertical="center" wrapText="1"/>
    </xf>
    <xf numFmtId="176" fontId="4" fillId="5" borderId="6" xfId="0" applyNumberFormat="1" applyFont="1" applyFill="1" applyBorder="1" applyAlignment="1">
      <alignment horizontal="center" vertical="center" wrapText="1" shrinkToFit="1"/>
    </xf>
    <xf numFmtId="176" fontId="0" fillId="5" borderId="6" xfId="0" applyNumberFormat="1" applyFill="1" applyBorder="1" applyAlignment="1">
      <alignment horizontal="center" vertical="center" shrinkToFit="1"/>
    </xf>
    <xf numFmtId="176" fontId="0" fillId="5" borderId="6" xfId="0" applyNumberFormat="1" applyFill="1" applyBorder="1" applyAlignment="1">
      <alignment horizontal="center" vertical="center" wrapText="1" shrinkToFit="1"/>
    </xf>
    <xf numFmtId="177" fontId="0" fillId="0" borderId="11" xfId="0" applyNumberFormat="1" applyFill="1" applyBorder="1" applyAlignment="1" applyProtection="1">
      <alignment horizontal="center" vertical="center" shrinkToFit="1"/>
    </xf>
    <xf numFmtId="177" fontId="0" fillId="0" borderId="12" xfId="0" applyNumberFormat="1" applyFill="1" applyBorder="1" applyAlignment="1" applyProtection="1">
      <alignment horizontal="center" vertical="center" shrinkToFit="1"/>
    </xf>
    <xf numFmtId="176" fontId="1" fillId="5" borderId="6" xfId="0" applyNumberFormat="1" applyFont="1" applyFill="1" applyBorder="1" applyAlignment="1">
      <alignment horizontal="center" vertical="center" wrapText="1" shrinkToFit="1"/>
    </xf>
    <xf numFmtId="176" fontId="6" fillId="0" borderId="16" xfId="0" applyNumberFormat="1" applyFont="1" applyFill="1" applyBorder="1" applyAlignment="1">
      <alignment vertical="center" shrinkToFi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0" fillId="7" borderId="2" xfId="0" applyNumberFormat="1" applyFill="1" applyBorder="1" applyAlignment="1">
      <alignment horizontal="center" vertical="center" wrapText="1"/>
    </xf>
    <xf numFmtId="180" fontId="0" fillId="2" borderId="6" xfId="0" applyNumberFormat="1" applyFill="1" applyBorder="1" applyAlignment="1" applyProtection="1">
      <alignment horizontal="right" vertical="center"/>
      <protection locked="0"/>
    </xf>
    <xf numFmtId="0" fontId="4" fillId="2" borderId="17" xfId="2" applyFont="1" applyFill="1" applyBorder="1" applyAlignment="1" applyProtection="1">
      <alignment horizontal="left" vertical="center" wrapText="1" shrinkToFit="1"/>
      <protection locked="0"/>
    </xf>
    <xf numFmtId="0" fontId="4" fillId="2" borderId="17" xfId="2" applyFont="1" applyFill="1" applyBorder="1" applyAlignment="1" applyProtection="1">
      <alignment horizontal="left" vertical="center" wrapText="1"/>
      <protection locked="0"/>
    </xf>
    <xf numFmtId="176" fontId="0" fillId="2" borderId="6" xfId="0" applyNumberFormat="1" applyFont="1" applyFill="1" applyBorder="1" applyAlignment="1" applyProtection="1">
      <alignment horizontal="right" vertical="center"/>
      <protection locked="0"/>
    </xf>
    <xf numFmtId="176" fontId="11" fillId="0" borderId="6" xfId="0" applyNumberFormat="1" applyFont="1" applyFill="1" applyBorder="1" applyAlignment="1" applyProtection="1">
      <alignment horizontal="right" vertical="center"/>
    </xf>
    <xf numFmtId="178" fontId="11" fillId="0" borderId="6" xfId="0" applyNumberFormat="1" applyFont="1" applyBorder="1" applyAlignment="1">
      <alignment horizontal="right" vertical="center"/>
    </xf>
    <xf numFmtId="176" fontId="0" fillId="8" borderId="6" xfId="0" applyNumberFormat="1" applyFill="1" applyBorder="1" applyAlignment="1" applyProtection="1">
      <alignment horizontal="right" vertical="center"/>
      <protection locked="0"/>
    </xf>
    <xf numFmtId="176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176" fontId="0" fillId="2" borderId="25" xfId="0" applyNumberFormat="1" applyFill="1" applyBorder="1" applyAlignment="1" applyProtection="1">
      <alignment horizontal="center" vertical="center" shrinkToFit="1"/>
      <protection locked="0"/>
    </xf>
    <xf numFmtId="176" fontId="0" fillId="2" borderId="26" xfId="0" applyNumberFormat="1" applyFill="1" applyBorder="1" applyAlignment="1" applyProtection="1">
      <alignment horizontal="center" vertical="center" shrinkToFit="1"/>
      <protection locked="0"/>
    </xf>
    <xf numFmtId="176" fontId="0" fillId="2" borderId="25" xfId="0" applyNumberFormat="1" applyFill="1" applyBorder="1" applyAlignment="1" applyProtection="1">
      <alignment horizontal="right" vertical="center"/>
      <protection locked="0"/>
    </xf>
    <xf numFmtId="178" fontId="0" fillId="2" borderId="25" xfId="0" applyNumberFormat="1" applyFill="1" applyBorder="1" applyAlignment="1" applyProtection="1">
      <alignment horizontal="right" vertical="center"/>
      <protection locked="0"/>
    </xf>
    <xf numFmtId="180" fontId="0" fillId="2" borderId="25" xfId="0" applyNumberFormat="1" applyFill="1" applyBorder="1" applyAlignment="1" applyProtection="1">
      <alignment horizontal="right" vertical="center"/>
      <protection locked="0"/>
    </xf>
    <xf numFmtId="176" fontId="11" fillId="2" borderId="6" xfId="0" applyNumberFormat="1" applyFont="1" applyFill="1" applyBorder="1" applyAlignment="1" applyProtection="1">
      <alignment horizontal="right" vertical="center"/>
      <protection locked="0"/>
    </xf>
    <xf numFmtId="176" fontId="11" fillId="2" borderId="6" xfId="1" applyNumberFormat="1" applyFont="1" applyFill="1" applyBorder="1" applyAlignment="1" applyProtection="1">
      <alignment horizontal="right" vertical="center"/>
      <protection locked="0"/>
    </xf>
    <xf numFmtId="178" fontId="11" fillId="2" borderId="6" xfId="0" applyNumberFormat="1" applyFont="1" applyFill="1" applyBorder="1" applyAlignment="1" applyProtection="1">
      <alignment horizontal="right" vertical="center"/>
      <protection locked="0"/>
    </xf>
    <xf numFmtId="0" fontId="12" fillId="2" borderId="17" xfId="2" applyFont="1" applyFill="1" applyBorder="1" applyAlignment="1" applyProtection="1">
      <alignment horizontal="left" vertical="center"/>
      <protection locked="0"/>
    </xf>
    <xf numFmtId="176" fontId="11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7" xfId="2" applyFont="1" applyFill="1" applyBorder="1" applyAlignment="1" applyProtection="1">
      <alignment horizontal="left" vertical="center" shrinkToFit="1"/>
      <protection locked="0"/>
    </xf>
    <xf numFmtId="176" fontId="12" fillId="2" borderId="17" xfId="0" applyNumberFormat="1" applyFont="1" applyFill="1" applyBorder="1" applyAlignment="1" applyProtection="1">
      <alignment horizontal="left" vertical="center" shrinkToFit="1"/>
      <protection locked="0"/>
    </xf>
    <xf numFmtId="176" fontId="11" fillId="2" borderId="17" xfId="0" applyNumberFormat="1" applyFont="1" applyFill="1" applyBorder="1" applyAlignment="1" applyProtection="1">
      <alignment horizontal="left" vertical="center" shrinkToFit="1"/>
      <protection locked="0"/>
    </xf>
    <xf numFmtId="0" fontId="12" fillId="2" borderId="27" xfId="2" applyFont="1" applyFill="1" applyBorder="1" applyAlignment="1" applyProtection="1">
      <alignment horizontal="left" vertical="center"/>
      <protection locked="0"/>
    </xf>
    <xf numFmtId="176" fontId="11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27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11" xfId="0" applyNumberFormat="1" applyFont="1" applyFill="1" applyBorder="1" applyAlignment="1" applyProtection="1">
      <alignment horizontal="right" vertical="center"/>
      <protection locked="0"/>
    </xf>
    <xf numFmtId="178" fontId="11" fillId="2" borderId="28" xfId="0" applyNumberFormat="1" applyFont="1" applyFill="1" applyBorder="1" applyAlignment="1" applyProtection="1">
      <alignment horizontal="right" vertical="center"/>
      <protection locked="0"/>
    </xf>
    <xf numFmtId="176" fontId="11" fillId="2" borderId="1" xfId="0" applyNumberFormat="1" applyFont="1" applyFill="1" applyBorder="1" applyAlignment="1" applyProtection="1">
      <alignment horizontal="right" vertical="center"/>
      <protection locked="0"/>
    </xf>
    <xf numFmtId="176" fontId="11" fillId="2" borderId="28" xfId="0" applyNumberFormat="1" applyFont="1" applyFill="1" applyBorder="1" applyAlignment="1" applyProtection="1">
      <alignment horizontal="right" vertical="center"/>
      <protection locked="0"/>
    </xf>
    <xf numFmtId="178" fontId="11" fillId="0" borderId="28" xfId="0" applyNumberFormat="1" applyFont="1" applyBorder="1" applyAlignment="1">
      <alignment horizontal="right" vertical="center"/>
    </xf>
    <xf numFmtId="176" fontId="11" fillId="0" borderId="28" xfId="0" applyNumberFormat="1" applyFont="1" applyFill="1" applyBorder="1" applyAlignment="1" applyProtection="1">
      <alignment horizontal="right" vertical="center"/>
    </xf>
    <xf numFmtId="176" fontId="1" fillId="3" borderId="3" xfId="0" applyNumberFormat="1" applyFont="1" applyFill="1" applyBorder="1" applyAlignment="1">
      <alignment horizontal="center" vertical="center" wrapText="1"/>
    </xf>
    <xf numFmtId="176" fontId="11" fillId="2" borderId="41" xfId="0" applyNumberFormat="1" applyFont="1" applyFill="1" applyBorder="1" applyAlignment="1" applyProtection="1">
      <alignment horizontal="right" vertical="center"/>
      <protection locked="0"/>
    </xf>
    <xf numFmtId="176" fontId="11" fillId="2" borderId="42" xfId="0" applyNumberFormat="1" applyFont="1" applyFill="1" applyBorder="1" applyAlignment="1" applyProtection="1">
      <alignment horizontal="right" vertical="center"/>
      <protection locked="0"/>
    </xf>
    <xf numFmtId="178" fontId="11" fillId="2" borderId="42" xfId="0" applyNumberFormat="1" applyFont="1" applyFill="1" applyBorder="1" applyAlignment="1" applyProtection="1">
      <alignment horizontal="right" vertical="center"/>
      <protection locked="0"/>
    </xf>
    <xf numFmtId="176" fontId="0" fillId="2" borderId="42" xfId="0" applyNumberFormat="1" applyFill="1" applyBorder="1" applyAlignment="1" applyProtection="1">
      <alignment horizontal="right" vertical="center"/>
      <protection locked="0"/>
    </xf>
    <xf numFmtId="176" fontId="0" fillId="2" borderId="43" xfId="0" applyNumberFormat="1" applyFill="1" applyBorder="1" applyAlignment="1" applyProtection="1">
      <alignment horizontal="right" vertical="center"/>
      <protection locked="0"/>
    </xf>
    <xf numFmtId="183" fontId="0" fillId="0" borderId="9" xfId="0" applyNumberFormat="1" applyFill="1" applyBorder="1" applyAlignment="1" applyProtection="1">
      <alignment horizontal="right" vertical="center" shrinkToFit="1"/>
    </xf>
    <xf numFmtId="183" fontId="0" fillId="0" borderId="12" xfId="0" applyNumberFormat="1" applyFill="1" applyBorder="1" applyAlignment="1" applyProtection="1">
      <alignment horizontal="right" vertical="center" shrinkToFit="1"/>
    </xf>
    <xf numFmtId="178" fontId="0" fillId="0" borderId="29" xfId="0" applyNumberFormat="1" applyFill="1" applyBorder="1" applyAlignment="1" applyProtection="1">
      <alignment horizontal="center" vertical="center"/>
    </xf>
    <xf numFmtId="178" fontId="0" fillId="0" borderId="31" xfId="0" applyNumberFormat="1" applyFill="1" applyBorder="1" applyAlignment="1" applyProtection="1">
      <alignment horizontal="center" vertical="center"/>
    </xf>
    <xf numFmtId="178" fontId="0" fillId="0" borderId="32" xfId="0" applyNumberFormat="1" applyFill="1" applyBorder="1" applyAlignment="1" applyProtection="1">
      <alignment horizontal="center" vertical="center"/>
    </xf>
    <xf numFmtId="181" fontId="0" fillId="0" borderId="7" xfId="0" applyNumberFormat="1" applyFill="1" applyBorder="1" applyAlignment="1" applyProtection="1">
      <alignment horizontal="right" vertical="center" shrinkToFit="1"/>
    </xf>
    <xf numFmtId="181" fontId="0" fillId="0" borderId="11" xfId="0" applyNumberFormat="1" applyFill="1" applyBorder="1" applyAlignment="1" applyProtection="1">
      <alignment horizontal="right" vertical="center" shrinkToFit="1"/>
    </xf>
    <xf numFmtId="176" fontId="4" fillId="4" borderId="28" xfId="0" applyNumberFormat="1" applyFont="1" applyFill="1" applyBorder="1" applyAlignment="1">
      <alignment horizontal="center" vertical="center" wrapText="1"/>
    </xf>
    <xf numFmtId="176" fontId="4" fillId="4" borderId="12" xfId="0" applyNumberFormat="1" applyFont="1" applyFill="1" applyBorder="1" applyAlignment="1">
      <alignment horizontal="center" vertical="center" wrapText="1"/>
    </xf>
    <xf numFmtId="176" fontId="0" fillId="5" borderId="28" xfId="0" applyNumberFormat="1" applyFill="1" applyBorder="1" applyAlignment="1">
      <alignment horizontal="center" vertical="center" shrinkToFit="1"/>
    </xf>
    <xf numFmtId="176" fontId="0" fillId="5" borderId="12" xfId="0" applyNumberFormat="1" applyFill="1" applyBorder="1" applyAlignment="1">
      <alignment horizontal="center" vertical="center" shrinkToFit="1"/>
    </xf>
    <xf numFmtId="182" fontId="0" fillId="0" borderId="9" xfId="0" applyNumberFormat="1" applyFill="1" applyBorder="1" applyAlignment="1" applyProtection="1">
      <alignment horizontal="right" vertical="center" shrinkToFit="1"/>
    </xf>
    <xf numFmtId="182" fontId="0" fillId="0" borderId="11" xfId="0" applyNumberFormat="1" applyFill="1" applyBorder="1" applyAlignment="1" applyProtection="1">
      <alignment horizontal="right" vertical="center" shrinkToFit="1"/>
    </xf>
    <xf numFmtId="178" fontId="0" fillId="0" borderId="30" xfId="0" applyNumberFormat="1" applyFill="1" applyBorder="1" applyAlignment="1" applyProtection="1">
      <alignment horizontal="center" vertical="center"/>
    </xf>
    <xf numFmtId="185" fontId="3" fillId="0" borderId="0" xfId="0" applyNumberFormat="1" applyFont="1" applyFill="1" applyBorder="1" applyAlignment="1" applyProtection="1">
      <alignment horizontal="left" vertical="center"/>
    </xf>
    <xf numFmtId="176" fontId="4" fillId="6" borderId="28" xfId="0" applyNumberFormat="1" applyFont="1" applyFill="1" applyBorder="1" applyAlignment="1">
      <alignment horizontal="center" vertical="center" wrapText="1"/>
    </xf>
    <xf numFmtId="176" fontId="4" fillId="6" borderId="12" xfId="0" applyNumberFormat="1" applyFont="1" applyFill="1" applyBorder="1" applyAlignment="1">
      <alignment horizontal="center" vertical="center" wrapText="1"/>
    </xf>
    <xf numFmtId="176" fontId="0" fillId="6" borderId="33" xfId="0" applyNumberFormat="1" applyFill="1" applyBorder="1" applyAlignment="1">
      <alignment horizontal="center" vertical="center" wrapText="1"/>
    </xf>
    <xf numFmtId="176" fontId="0" fillId="6" borderId="15" xfId="0" applyNumberFormat="1" applyFill="1" applyBorder="1" applyAlignment="1">
      <alignment horizontal="center" vertical="center"/>
    </xf>
    <xf numFmtId="176" fontId="4" fillId="5" borderId="28" xfId="0" applyNumberFormat="1" applyFont="1" applyFill="1" applyBorder="1" applyAlignment="1">
      <alignment horizontal="center" vertical="center" wrapText="1" shrinkToFit="1"/>
    </xf>
    <xf numFmtId="176" fontId="4" fillId="5" borderId="12" xfId="0" applyNumberFormat="1" applyFont="1" applyFill="1" applyBorder="1" applyAlignment="1">
      <alignment horizontal="center" vertical="center" shrinkToFit="1"/>
    </xf>
    <xf numFmtId="176" fontId="4" fillId="3" borderId="33" xfId="0" applyNumberFormat="1" applyFont="1" applyFill="1" applyBorder="1" applyAlignment="1">
      <alignment horizontal="center" vertical="center" wrapText="1"/>
    </xf>
    <xf numFmtId="176" fontId="4" fillId="3" borderId="15" xfId="0" applyNumberFormat="1" applyFont="1" applyFill="1" applyBorder="1" applyAlignment="1">
      <alignment horizontal="center" vertical="center"/>
    </xf>
    <xf numFmtId="176" fontId="0" fillId="0" borderId="34" xfId="0" applyNumberFormat="1" applyFill="1" applyBorder="1" applyAlignment="1" applyProtection="1">
      <alignment horizontal="center" vertical="center" shrinkToFit="1"/>
    </xf>
    <xf numFmtId="176" fontId="0" fillId="0" borderId="35" xfId="0" applyNumberFormat="1" applyFill="1" applyBorder="1" applyAlignment="1" applyProtection="1">
      <alignment horizontal="center" vertical="center" shrinkToFit="1"/>
    </xf>
    <xf numFmtId="176" fontId="0" fillId="0" borderId="36" xfId="0" applyNumberFormat="1" applyFill="1" applyBorder="1" applyAlignment="1" applyProtection="1">
      <alignment horizontal="center" vertical="center" shrinkToFit="1"/>
    </xf>
    <xf numFmtId="176" fontId="0" fillId="3" borderId="33" xfId="0" applyNumberFormat="1" applyFill="1" applyBorder="1" applyAlignment="1">
      <alignment horizontal="center" vertical="center" wrapText="1"/>
    </xf>
    <xf numFmtId="176" fontId="0" fillId="3" borderId="15" xfId="0" applyNumberFormat="1" applyFill="1" applyBorder="1" applyAlignment="1">
      <alignment horizontal="center" vertical="center"/>
    </xf>
    <xf numFmtId="176" fontId="0" fillId="3" borderId="39" xfId="0" applyNumberFormat="1" applyFill="1" applyBorder="1" applyAlignment="1">
      <alignment horizontal="center" vertical="center" wrapText="1"/>
    </xf>
    <xf numFmtId="176" fontId="0" fillId="3" borderId="40" xfId="0" applyNumberFormat="1" applyFill="1" applyBorder="1" applyAlignment="1">
      <alignment horizontal="center" vertical="center"/>
    </xf>
    <xf numFmtId="176" fontId="0" fillId="3" borderId="33" xfId="0" applyNumberFormat="1" applyFill="1" applyBorder="1" applyAlignment="1">
      <alignment horizontal="center" vertical="center"/>
    </xf>
    <xf numFmtId="176" fontId="1" fillId="5" borderId="28" xfId="0" applyNumberFormat="1" applyFont="1" applyFill="1" applyBorder="1" applyAlignment="1">
      <alignment horizontal="center" vertical="center" wrapText="1"/>
    </xf>
    <xf numFmtId="176" fontId="0" fillId="5" borderId="12" xfId="0" applyNumberFormat="1" applyFill="1" applyBorder="1" applyAlignment="1">
      <alignment horizontal="center" vertical="center"/>
    </xf>
    <xf numFmtId="184" fontId="0" fillId="0" borderId="0" xfId="0" applyNumberFormat="1" applyBorder="1" applyAlignment="1" applyProtection="1">
      <alignment horizontal="right" vertical="center" shrinkToFit="1"/>
    </xf>
    <xf numFmtId="176" fontId="6" fillId="0" borderId="16" xfId="0" applyNumberFormat="1" applyFont="1" applyFill="1" applyBorder="1" applyAlignment="1">
      <alignment horizontal="center" vertical="center"/>
    </xf>
    <xf numFmtId="176" fontId="0" fillId="5" borderId="37" xfId="0" applyNumberFormat="1" applyFill="1" applyBorder="1" applyAlignment="1">
      <alignment horizontal="center" vertical="center"/>
    </xf>
    <xf numFmtId="176" fontId="0" fillId="5" borderId="38" xfId="0" applyNumberForma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distributed" vertical="center" shrinkToFit="1"/>
    </xf>
    <xf numFmtId="176" fontId="0" fillId="7" borderId="28" xfId="0" applyNumberFormat="1" applyFill="1" applyBorder="1" applyAlignment="1">
      <alignment horizontal="center" vertical="center" wrapText="1"/>
    </xf>
    <xf numFmtId="176" fontId="0" fillId="7" borderId="12" xfId="0" applyNumberForma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19-06-13版　18年度バス調査　　8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N79"/>
  <sheetViews>
    <sheetView tabSelected="1" view="pageBreakPreview" zoomScale="70" zoomScaleNormal="75" zoomScaleSheetLayoutView="70" workbookViewId="0">
      <pane xSplit="4" ySplit="5" topLeftCell="E6" activePane="bottomRight" state="frozenSplit"/>
      <selection activeCell="B44" sqref="B44:B49"/>
      <selection pane="topRight" activeCell="B44" sqref="B44:B49"/>
      <selection pane="bottomLeft" activeCell="B44" sqref="B44:B49"/>
      <selection pane="bottomRight" activeCell="A69" sqref="A69:XFD69"/>
    </sheetView>
  </sheetViews>
  <sheetFormatPr defaultColWidth="9" defaultRowHeight="18" customHeight="1"/>
  <cols>
    <col min="1" max="1" width="23.109375" style="10" customWidth="1"/>
    <col min="2" max="2" width="8.6640625" style="1" customWidth="1"/>
    <col min="3" max="3" width="8.6640625" style="10" customWidth="1"/>
    <col min="4" max="4" width="12.6640625" style="9" customWidth="1"/>
    <col min="5" max="7" width="12.77734375" style="1" customWidth="1"/>
    <col min="8" max="8" width="12.6640625" style="1" customWidth="1"/>
    <col min="9" max="9" width="12.33203125" style="1" customWidth="1"/>
    <col min="10" max="11" width="12.77734375" style="1" customWidth="1"/>
    <col min="12" max="13" width="12.6640625" style="1" customWidth="1"/>
    <col min="14" max="14" width="9" style="1"/>
    <col min="15" max="20" width="10.6640625" style="1" customWidth="1"/>
    <col min="21" max="21" width="14.44140625" style="1" customWidth="1"/>
    <col min="22" max="22" width="9" style="1"/>
    <col min="23" max="26" width="11.109375" style="1" customWidth="1"/>
    <col min="27" max="16384" width="9" style="1"/>
  </cols>
  <sheetData>
    <row r="1" spans="1:222" s="25" customFormat="1" ht="30" customHeight="1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22" s="26" customFormat="1" ht="15" customHeight="1">
      <c r="A2" s="140">
        <v>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pans="1:222" s="36" customFormat="1" ht="21.75" customHeight="1" thickBot="1">
      <c r="A3" s="67"/>
      <c r="B3" s="67"/>
      <c r="C3" s="67"/>
      <c r="D3" s="67"/>
      <c r="E3" s="144" t="s">
        <v>22</v>
      </c>
      <c r="F3" s="144"/>
      <c r="G3" s="144"/>
      <c r="H3" s="144"/>
      <c r="I3" s="144"/>
      <c r="J3" s="42"/>
      <c r="K3" s="37"/>
      <c r="L3" s="141" t="s">
        <v>21</v>
      </c>
      <c r="M3" s="141"/>
      <c r="N3" s="141"/>
      <c r="O3" s="141"/>
      <c r="P3" s="141"/>
      <c r="Q3" s="141"/>
      <c r="R3" s="141"/>
      <c r="S3" s="141"/>
      <c r="T3" s="141"/>
      <c r="U3" s="141"/>
    </row>
    <row r="4" spans="1:222" ht="25.5" customHeight="1" thickBot="1">
      <c r="A4" s="142" t="s">
        <v>13</v>
      </c>
      <c r="B4" s="138" t="s">
        <v>29</v>
      </c>
      <c r="C4" s="126" t="s">
        <v>14</v>
      </c>
      <c r="D4" s="116" t="s">
        <v>10</v>
      </c>
      <c r="E4" s="122" t="s">
        <v>28</v>
      </c>
      <c r="F4" s="122" t="s">
        <v>27</v>
      </c>
      <c r="G4" s="122" t="s">
        <v>23</v>
      </c>
      <c r="H4" s="124" t="s">
        <v>2</v>
      </c>
      <c r="I4" s="122" t="s">
        <v>52</v>
      </c>
      <c r="J4" s="145" t="s">
        <v>26</v>
      </c>
      <c r="K4" s="114" t="s">
        <v>24</v>
      </c>
      <c r="L4" s="128" t="s">
        <v>8</v>
      </c>
      <c r="M4" s="128" t="s">
        <v>9</v>
      </c>
      <c r="N4" s="133" t="s">
        <v>3</v>
      </c>
      <c r="O4" s="137" t="s">
        <v>15</v>
      </c>
      <c r="P4" s="137"/>
      <c r="Q4" s="137"/>
      <c r="R4" s="137" t="s">
        <v>7</v>
      </c>
      <c r="S4" s="137"/>
      <c r="T4" s="137"/>
      <c r="U4" s="135" t="s">
        <v>19</v>
      </c>
      <c r="W4" s="8" t="s">
        <v>10</v>
      </c>
      <c r="X4" s="7" t="s">
        <v>0</v>
      </c>
      <c r="Y4" s="5" t="s">
        <v>1</v>
      </c>
      <c r="Z4" s="6" t="s">
        <v>11</v>
      </c>
      <c r="AB4" s="60" t="s">
        <v>44</v>
      </c>
      <c r="AC4" s="62" t="s">
        <v>33</v>
      </c>
      <c r="AD4" s="62" t="s">
        <v>47</v>
      </c>
      <c r="AF4" s="60" t="s">
        <v>44</v>
      </c>
      <c r="AG4" s="62" t="s">
        <v>33</v>
      </c>
      <c r="AH4" s="62" t="s">
        <v>47</v>
      </c>
      <c r="AJ4" s="60" t="s">
        <v>44</v>
      </c>
      <c r="AK4" s="62" t="s">
        <v>33</v>
      </c>
      <c r="AL4" s="62" t="s">
        <v>47</v>
      </c>
      <c r="AN4" s="61" t="s">
        <v>32</v>
      </c>
      <c r="AO4" s="62" t="s">
        <v>33</v>
      </c>
      <c r="AP4" s="62" t="s">
        <v>47</v>
      </c>
      <c r="AR4" s="61" t="s">
        <v>32</v>
      </c>
      <c r="AS4" s="62" t="s">
        <v>33</v>
      </c>
      <c r="AT4" s="62" t="s">
        <v>47</v>
      </c>
      <c r="AV4" s="61" t="s">
        <v>32</v>
      </c>
      <c r="AW4" s="62" t="s">
        <v>33</v>
      </c>
      <c r="AX4" s="62" t="s">
        <v>47</v>
      </c>
      <c r="AZ4" s="61" t="s">
        <v>32</v>
      </c>
      <c r="BA4" s="62" t="s">
        <v>33</v>
      </c>
      <c r="BB4" s="62" t="s">
        <v>47</v>
      </c>
      <c r="BD4" s="61" t="s">
        <v>32</v>
      </c>
      <c r="BE4" s="62" t="s">
        <v>33</v>
      </c>
      <c r="BF4" s="62" t="s">
        <v>47</v>
      </c>
      <c r="BH4" s="61" t="s">
        <v>32</v>
      </c>
      <c r="BI4" s="62" t="s">
        <v>33</v>
      </c>
      <c r="BJ4" s="62" t="s">
        <v>47</v>
      </c>
      <c r="BL4" s="61" t="s">
        <v>32</v>
      </c>
      <c r="BM4" s="62" t="s">
        <v>33</v>
      </c>
      <c r="BN4" s="63" t="s">
        <v>51</v>
      </c>
      <c r="BP4" s="61" t="s">
        <v>32</v>
      </c>
      <c r="BQ4" s="62" t="s">
        <v>33</v>
      </c>
      <c r="BR4" s="63" t="s">
        <v>51</v>
      </c>
      <c r="BT4" s="61" t="s">
        <v>32</v>
      </c>
      <c r="BU4" s="62" t="s">
        <v>33</v>
      </c>
      <c r="BV4" s="63" t="s">
        <v>51</v>
      </c>
      <c r="BX4" s="61" t="s">
        <v>32</v>
      </c>
      <c r="BY4" s="62" t="s">
        <v>33</v>
      </c>
      <c r="BZ4" s="63" t="s">
        <v>27</v>
      </c>
      <c r="CB4" s="61" t="s">
        <v>32</v>
      </c>
      <c r="CC4" s="62" t="s">
        <v>33</v>
      </c>
      <c r="CD4" s="63" t="s">
        <v>27</v>
      </c>
      <c r="CF4" s="61" t="s">
        <v>32</v>
      </c>
      <c r="CG4" s="62" t="s">
        <v>33</v>
      </c>
      <c r="CH4" s="63" t="s">
        <v>27</v>
      </c>
      <c r="CJ4" s="61" t="s">
        <v>32</v>
      </c>
      <c r="CK4" s="62" t="s">
        <v>33</v>
      </c>
      <c r="CL4" s="63" t="s">
        <v>35</v>
      </c>
      <c r="CN4" s="61" t="s">
        <v>32</v>
      </c>
      <c r="CO4" s="62" t="s">
        <v>33</v>
      </c>
      <c r="CP4" s="63" t="s">
        <v>35</v>
      </c>
      <c r="CR4" s="61" t="s">
        <v>32</v>
      </c>
      <c r="CS4" s="62" t="s">
        <v>33</v>
      </c>
      <c r="CT4" s="63" t="s">
        <v>35</v>
      </c>
      <c r="CV4" s="61" t="s">
        <v>32</v>
      </c>
      <c r="CW4" s="62" t="s">
        <v>33</v>
      </c>
      <c r="CX4" s="63" t="s">
        <v>36</v>
      </c>
      <c r="CZ4" s="61" t="s">
        <v>32</v>
      </c>
      <c r="DA4" s="62" t="s">
        <v>33</v>
      </c>
      <c r="DB4" s="63" t="s">
        <v>36</v>
      </c>
      <c r="DD4" s="61" t="s">
        <v>32</v>
      </c>
      <c r="DE4" s="62" t="s">
        <v>33</v>
      </c>
      <c r="DF4" s="63" t="s">
        <v>53</v>
      </c>
      <c r="DH4" s="61" t="s">
        <v>32</v>
      </c>
      <c r="DI4" s="62" t="s">
        <v>33</v>
      </c>
      <c r="DJ4" s="63" t="s">
        <v>53</v>
      </c>
      <c r="DL4" s="61" t="s">
        <v>32</v>
      </c>
      <c r="DM4" s="62" t="s">
        <v>33</v>
      </c>
      <c r="DN4" s="66" t="s">
        <v>38</v>
      </c>
      <c r="DP4" s="61" t="s">
        <v>32</v>
      </c>
      <c r="DQ4" s="62" t="s">
        <v>33</v>
      </c>
      <c r="DR4" s="66" t="s">
        <v>38</v>
      </c>
      <c r="DT4" s="61" t="s">
        <v>32</v>
      </c>
      <c r="DU4" s="62" t="s">
        <v>33</v>
      </c>
      <c r="DV4" s="66" t="s">
        <v>38</v>
      </c>
      <c r="DX4" s="61" t="s">
        <v>32</v>
      </c>
      <c r="DY4" s="62" t="s">
        <v>33</v>
      </c>
      <c r="DZ4" s="66" t="s">
        <v>43</v>
      </c>
      <c r="EB4" s="61" t="s">
        <v>32</v>
      </c>
      <c r="EC4" s="62" t="s">
        <v>33</v>
      </c>
      <c r="ED4" s="66" t="s">
        <v>43</v>
      </c>
      <c r="EF4" s="61" t="s">
        <v>32</v>
      </c>
      <c r="EG4" s="62" t="s">
        <v>33</v>
      </c>
      <c r="EH4" s="66" t="s">
        <v>43</v>
      </c>
      <c r="EJ4" s="61" t="s">
        <v>32</v>
      </c>
      <c r="EK4" s="62" t="s">
        <v>33</v>
      </c>
      <c r="EL4" s="66" t="s">
        <v>42</v>
      </c>
      <c r="EN4" s="61" t="s">
        <v>32</v>
      </c>
      <c r="EO4" s="62" t="s">
        <v>33</v>
      </c>
      <c r="EP4" s="66" t="s">
        <v>42</v>
      </c>
      <c r="ER4" s="61" t="s">
        <v>32</v>
      </c>
      <c r="ES4" s="62" t="s">
        <v>33</v>
      </c>
      <c r="ET4" s="66" t="s">
        <v>42</v>
      </c>
      <c r="EV4" s="61" t="s">
        <v>32</v>
      </c>
      <c r="EW4" s="62" t="s">
        <v>33</v>
      </c>
      <c r="EX4" s="66" t="s">
        <v>54</v>
      </c>
      <c r="EZ4" s="61" t="s">
        <v>32</v>
      </c>
      <c r="FA4" s="62" t="s">
        <v>33</v>
      </c>
      <c r="FB4" s="66" t="s">
        <v>54</v>
      </c>
      <c r="FD4" s="61" t="s">
        <v>32</v>
      </c>
      <c r="FE4" s="62" t="s">
        <v>33</v>
      </c>
      <c r="FF4" s="66" t="s">
        <v>54</v>
      </c>
      <c r="FH4" s="61" t="s">
        <v>32</v>
      </c>
      <c r="FI4" s="62" t="s">
        <v>33</v>
      </c>
      <c r="FJ4" s="66" t="s">
        <v>55</v>
      </c>
      <c r="FL4" s="61" t="s">
        <v>32</v>
      </c>
      <c r="FM4" s="62" t="s">
        <v>33</v>
      </c>
      <c r="FN4" s="66" t="s">
        <v>55</v>
      </c>
      <c r="FP4" s="61" t="s">
        <v>32</v>
      </c>
      <c r="FQ4" s="62" t="s">
        <v>33</v>
      </c>
      <c r="FR4" s="66" t="s">
        <v>55</v>
      </c>
      <c r="FT4" s="61" t="s">
        <v>32</v>
      </c>
      <c r="FU4" s="62" t="s">
        <v>33</v>
      </c>
      <c r="FV4" s="66" t="s">
        <v>56</v>
      </c>
      <c r="FX4" s="61" t="s">
        <v>32</v>
      </c>
      <c r="FY4" s="62" t="s">
        <v>33</v>
      </c>
      <c r="FZ4" s="66" t="s">
        <v>56</v>
      </c>
      <c r="GB4" s="61" t="s">
        <v>32</v>
      </c>
      <c r="GC4" s="62" t="s">
        <v>33</v>
      </c>
      <c r="GD4" s="66" t="s">
        <v>56</v>
      </c>
      <c r="GF4" s="61" t="s">
        <v>32</v>
      </c>
      <c r="GG4" s="62" t="s">
        <v>33</v>
      </c>
      <c r="GH4" s="66" t="s">
        <v>57</v>
      </c>
      <c r="GJ4" s="61" t="s">
        <v>32</v>
      </c>
      <c r="GK4" s="62" t="s">
        <v>33</v>
      </c>
      <c r="GL4" s="66" t="s">
        <v>57</v>
      </c>
      <c r="GN4" s="61" t="s">
        <v>32</v>
      </c>
      <c r="GO4" s="62" t="s">
        <v>33</v>
      </c>
      <c r="GP4" s="66" t="s">
        <v>57</v>
      </c>
      <c r="GR4" s="61" t="s">
        <v>32</v>
      </c>
      <c r="GS4" s="62" t="s">
        <v>33</v>
      </c>
      <c r="GT4" s="66" t="s">
        <v>40</v>
      </c>
      <c r="GV4" s="61" t="s">
        <v>32</v>
      </c>
      <c r="GW4" s="62" t="s">
        <v>33</v>
      </c>
      <c r="GX4" s="66" t="s">
        <v>40</v>
      </c>
      <c r="GZ4" s="61" t="s">
        <v>32</v>
      </c>
      <c r="HA4" s="62" t="s">
        <v>33</v>
      </c>
      <c r="HB4" s="66" t="s">
        <v>40</v>
      </c>
      <c r="HD4" s="61" t="s">
        <v>32</v>
      </c>
      <c r="HE4" s="62" t="s">
        <v>33</v>
      </c>
      <c r="HF4" s="66" t="s">
        <v>58</v>
      </c>
      <c r="HH4" s="61" t="s">
        <v>32</v>
      </c>
      <c r="HI4" s="62" t="s">
        <v>33</v>
      </c>
      <c r="HJ4" s="66" t="s">
        <v>39</v>
      </c>
      <c r="HL4" s="61" t="s">
        <v>32</v>
      </c>
      <c r="HM4" s="62" t="s">
        <v>33</v>
      </c>
      <c r="HN4" s="66" t="s">
        <v>39</v>
      </c>
    </row>
    <row r="5" spans="1:222" ht="25.5" customHeight="1" thickBot="1">
      <c r="A5" s="143"/>
      <c r="B5" s="139"/>
      <c r="C5" s="127"/>
      <c r="D5" s="117"/>
      <c r="E5" s="123"/>
      <c r="F5" s="123"/>
      <c r="G5" s="123"/>
      <c r="H5" s="125"/>
      <c r="I5" s="123"/>
      <c r="J5" s="146"/>
      <c r="K5" s="115"/>
      <c r="L5" s="129"/>
      <c r="M5" s="129"/>
      <c r="N5" s="134"/>
      <c r="O5" s="34" t="s">
        <v>6</v>
      </c>
      <c r="P5" s="34" t="s">
        <v>5</v>
      </c>
      <c r="Q5" s="34" t="s">
        <v>4</v>
      </c>
      <c r="R5" s="34" t="s">
        <v>16</v>
      </c>
      <c r="S5" s="35" t="s">
        <v>17</v>
      </c>
      <c r="T5" s="34" t="s">
        <v>18</v>
      </c>
      <c r="U5" s="136"/>
      <c r="AB5" s="60" t="s">
        <v>45</v>
      </c>
      <c r="AC5" s="62" t="s">
        <v>46</v>
      </c>
      <c r="AD5" s="62">
        <f>DCOUNTA($A$6:$U$59,$A$6,AB4:AC5)</f>
        <v>16</v>
      </c>
      <c r="AF5" s="60" t="s">
        <v>45</v>
      </c>
      <c r="AG5" s="62" t="s">
        <v>50</v>
      </c>
      <c r="AH5" s="62">
        <f>DCOUNTA($A$6:$U$59,$A$6,AF4:AG5)</f>
        <v>8</v>
      </c>
      <c r="AJ5" s="60" t="s">
        <v>45</v>
      </c>
      <c r="AK5" s="62" t="s">
        <v>11</v>
      </c>
      <c r="AL5" s="62">
        <f>DCOUNTA($A$6:$U$59,$A$6,AJ4:AK5)</f>
        <v>29</v>
      </c>
      <c r="AN5" s="61" t="s">
        <v>20</v>
      </c>
      <c r="AO5" s="62" t="s">
        <v>46</v>
      </c>
      <c r="AP5" s="62">
        <f>DCOUNTA($A$6:$U$59,$A$6,AN4:AO5)</f>
        <v>0</v>
      </c>
      <c r="AR5" s="61" t="s">
        <v>49</v>
      </c>
      <c r="AS5" s="62" t="s">
        <v>46</v>
      </c>
      <c r="AT5" s="62">
        <f>DCOUNTA($A$6:$U$59,$A$6,AR4:AS5)</f>
        <v>4</v>
      </c>
      <c r="AV5" s="61" t="s">
        <v>20</v>
      </c>
      <c r="AW5" s="62" t="s">
        <v>50</v>
      </c>
      <c r="AX5" s="62">
        <f>DCOUNTA($A$6:$U$59,$A$6,AV4:AW5)</f>
        <v>0</v>
      </c>
      <c r="AZ5" s="61" t="s">
        <v>49</v>
      </c>
      <c r="BA5" s="62" t="s">
        <v>50</v>
      </c>
      <c r="BB5" s="62">
        <f>DCOUNTA($A$6:$U$59,$A$6,AZ4:BA5)</f>
        <v>2</v>
      </c>
      <c r="BD5" s="61" t="s">
        <v>20</v>
      </c>
      <c r="BE5" s="62" t="s">
        <v>11</v>
      </c>
      <c r="BF5" s="62">
        <f>DCOUNTA($A$6:$U$59,$A$6,BD4:BE5)</f>
        <v>0</v>
      </c>
      <c r="BH5" s="61" t="s">
        <v>49</v>
      </c>
      <c r="BI5" s="62" t="s">
        <v>11</v>
      </c>
      <c r="BJ5" s="62">
        <f>DCOUNTA($A$6:$U$59,$A$6,BH4:BI5)</f>
        <v>10</v>
      </c>
      <c r="BL5" s="61" t="s">
        <v>49</v>
      </c>
      <c r="BM5" s="62" t="s">
        <v>46</v>
      </c>
      <c r="BN5" s="62">
        <f>DSUM($A$6:$U$59,$E$6,BL4:BM5)</f>
        <v>64</v>
      </c>
      <c r="BP5" s="61" t="s">
        <v>49</v>
      </c>
      <c r="BQ5" s="62" t="s">
        <v>50</v>
      </c>
      <c r="BR5" s="62">
        <f>DSUM($A$6:$U$59,$E$6,BP4:BQ5)</f>
        <v>46</v>
      </c>
      <c r="BT5" s="61" t="s">
        <v>49</v>
      </c>
      <c r="BU5" s="62" t="s">
        <v>11</v>
      </c>
      <c r="BV5" s="62">
        <f>DSUM($A$6:$U$59,$E$6,BT4:BU5)</f>
        <v>125</v>
      </c>
      <c r="BX5" s="61" t="s">
        <v>49</v>
      </c>
      <c r="BY5" s="62" t="s">
        <v>46</v>
      </c>
      <c r="BZ5" s="62">
        <f>DSUM($A$6:$U$59,$F$6,BX4:BY5)</f>
        <v>50</v>
      </c>
      <c r="CB5" s="61" t="s">
        <v>49</v>
      </c>
      <c r="CC5" s="62" t="s">
        <v>50</v>
      </c>
      <c r="CD5" s="62">
        <f>DSUM($A$6:$U$59,$F$6,CB4:CC5)</f>
        <v>37</v>
      </c>
      <c r="CF5" s="61" t="s">
        <v>49</v>
      </c>
      <c r="CG5" s="62" t="s">
        <v>11</v>
      </c>
      <c r="CH5" s="62">
        <f>DSUM($A$6:$U$59,$F$6,CF4:CG5)</f>
        <v>105</v>
      </c>
      <c r="CJ5" s="61" t="s">
        <v>49</v>
      </c>
      <c r="CK5" s="62" t="s">
        <v>46</v>
      </c>
      <c r="CL5" s="62">
        <f>DSUM($A$6:$U$59,$G$6,CJ4:CK5)</f>
        <v>34</v>
      </c>
      <c r="CN5" s="61" t="s">
        <v>49</v>
      </c>
      <c r="CO5" s="62" t="s">
        <v>50</v>
      </c>
      <c r="CP5" s="62">
        <f>DSUM($A$6:$U$59,$G$6,CN4:CO5)</f>
        <v>20</v>
      </c>
      <c r="CR5" s="61" t="s">
        <v>49</v>
      </c>
      <c r="CS5" s="62" t="s">
        <v>11</v>
      </c>
      <c r="CT5" s="62">
        <f>DSUM($A$6:$U$59,$G$6,CR4:CS5)</f>
        <v>94</v>
      </c>
      <c r="CV5" s="61" t="s">
        <v>49</v>
      </c>
      <c r="CW5" s="62" t="s">
        <v>46</v>
      </c>
      <c r="CX5" s="62">
        <f>DSUM($A$6:$U$59,$H$6,CV4:CW5)</f>
        <v>270.7</v>
      </c>
      <c r="CZ5" s="61" t="s">
        <v>49</v>
      </c>
      <c r="DA5" s="62" t="s">
        <v>50</v>
      </c>
      <c r="DB5" s="62">
        <f>DSUM($A$6:$U$59,$H$6,CZ4:DA5)</f>
        <v>636.4</v>
      </c>
      <c r="DD5" s="61" t="s">
        <v>49</v>
      </c>
      <c r="DE5" s="62" t="s">
        <v>46</v>
      </c>
      <c r="DF5" s="62">
        <f>DSUM($A$6:$U$59,$I$6,DD4:DE5)</f>
        <v>10</v>
      </c>
      <c r="DH5" s="61" t="s">
        <v>49</v>
      </c>
      <c r="DI5" s="62" t="s">
        <v>50</v>
      </c>
      <c r="DJ5" s="62">
        <f>DSUM($A$6:$U$59,$I$6,DH4:DI5)</f>
        <v>26</v>
      </c>
      <c r="DL5" s="61" t="s">
        <v>49</v>
      </c>
      <c r="DM5" s="62" t="s">
        <v>46</v>
      </c>
      <c r="DN5" s="62">
        <f>DSUM($A$6:$U$59,$K$6,DL4:DM5)</f>
        <v>34</v>
      </c>
      <c r="DP5" s="61" t="s">
        <v>49</v>
      </c>
      <c r="DQ5" s="62" t="s">
        <v>50</v>
      </c>
      <c r="DR5" s="62">
        <f>DSUM($A$6:$U$59,$K$6,DP4:DQ5)</f>
        <v>20</v>
      </c>
      <c r="DT5" s="61" t="s">
        <v>49</v>
      </c>
      <c r="DU5" s="62" t="s">
        <v>11</v>
      </c>
      <c r="DV5" s="62">
        <f>DSUM($A$6:$U$59,$K$6,DT4:DU5)</f>
        <v>94</v>
      </c>
      <c r="DX5" s="61" t="s">
        <v>49</v>
      </c>
      <c r="DY5" s="62" t="s">
        <v>46</v>
      </c>
      <c r="DZ5" s="62">
        <f>DSUM($A$6:$U$59,$L$6,DX4:DY5)</f>
        <v>11680</v>
      </c>
      <c r="EB5" s="61" t="s">
        <v>49</v>
      </c>
      <c r="EC5" s="62" t="s">
        <v>50</v>
      </c>
      <c r="ED5" s="62">
        <f>DSUM($A$6:$U$59,$L$6,EB4:EC5)</f>
        <v>7300</v>
      </c>
      <c r="EF5" s="61" t="s">
        <v>49</v>
      </c>
      <c r="EG5" s="62" t="s">
        <v>11</v>
      </c>
      <c r="EH5" s="62">
        <f>DSUM($A$6:$U$59,$L$6,EF4:EG5)</f>
        <v>29536</v>
      </c>
      <c r="EJ5" s="61" t="s">
        <v>49</v>
      </c>
      <c r="EK5" s="62" t="s">
        <v>46</v>
      </c>
      <c r="EL5" s="62">
        <f>DSUM($A$6:$U$59,$M$6,EJ4:EK5)</f>
        <v>6764</v>
      </c>
      <c r="EN5" s="61" t="s">
        <v>49</v>
      </c>
      <c r="EO5" s="62" t="s">
        <v>50</v>
      </c>
      <c r="EP5" s="62">
        <f>DSUM($A$6:$U$59,$M$6,EN4:EO5)</f>
        <v>59</v>
      </c>
      <c r="ER5" s="61" t="s">
        <v>49</v>
      </c>
      <c r="ES5" s="62" t="s">
        <v>11</v>
      </c>
      <c r="ET5" s="62">
        <f>DSUM($A$6:$U$59,$M$6,ER4:ES5)</f>
        <v>11321</v>
      </c>
      <c r="EV5" s="61" t="s">
        <v>49</v>
      </c>
      <c r="EW5" s="62" t="s">
        <v>46</v>
      </c>
      <c r="EX5" s="62">
        <f>DSUM($A$6:$U$59,$O$6,EV4:EW5)</f>
        <v>178603</v>
      </c>
      <c r="EZ5" s="61" t="s">
        <v>49</v>
      </c>
      <c r="FA5" s="62" t="s">
        <v>50</v>
      </c>
      <c r="FB5" s="62">
        <f>DSUM($A$6:$U$59,$O$6,EZ4:FA5)</f>
        <v>3375</v>
      </c>
      <c r="FD5" s="61" t="s">
        <v>49</v>
      </c>
      <c r="FE5" s="62" t="s">
        <v>11</v>
      </c>
      <c r="FF5" s="62">
        <f>DSUM($A$6:$U$59,$O$6,FD4:FE5)</f>
        <v>171313</v>
      </c>
      <c r="FH5" s="61" t="s">
        <v>49</v>
      </c>
      <c r="FI5" s="62" t="s">
        <v>46</v>
      </c>
      <c r="FJ5" s="62">
        <f>DSUM($A$6:$U$59,$Q$6,FH4:FI5)</f>
        <v>282781</v>
      </c>
      <c r="FL5" s="61" t="s">
        <v>49</v>
      </c>
      <c r="FM5" s="62" t="s">
        <v>50</v>
      </c>
      <c r="FN5" s="62">
        <f>DSUM($A$6:$U$59,$Q$6,FL4:FM5)</f>
        <v>3665</v>
      </c>
      <c r="FP5" s="61" t="s">
        <v>49</v>
      </c>
      <c r="FQ5" s="62" t="s">
        <v>11</v>
      </c>
      <c r="FR5" s="62">
        <f>DSUM($A$6:$U$59,$Q$6,FP4:FQ5)</f>
        <v>418017</v>
      </c>
      <c r="FT5" s="61" t="s">
        <v>49</v>
      </c>
      <c r="FU5" s="62" t="s">
        <v>46</v>
      </c>
      <c r="FV5" s="62">
        <f>DSUM($A$6:$U$59,$R$6,FT4:FU5)</f>
        <v>0</v>
      </c>
      <c r="FX5" s="61" t="s">
        <v>49</v>
      </c>
      <c r="FY5" s="62" t="s">
        <v>50</v>
      </c>
      <c r="FZ5" s="62">
        <f>DSUM($A$6:$U$59,$R$6,FX4:FY5)</f>
        <v>0</v>
      </c>
      <c r="GB5" s="61" t="s">
        <v>49</v>
      </c>
      <c r="GC5" s="62" t="s">
        <v>11</v>
      </c>
      <c r="GD5" s="62">
        <f>DSUM($A$6:$U$59,$R$6,GB4:GC5)</f>
        <v>0</v>
      </c>
      <c r="GF5" s="61" t="s">
        <v>49</v>
      </c>
      <c r="GG5" s="62" t="s">
        <v>46</v>
      </c>
      <c r="GH5" s="62">
        <f>DSUM($A$6:$U$59,$T$6,GF4:GG5)</f>
        <v>30626</v>
      </c>
      <c r="GJ5" s="61" t="s">
        <v>49</v>
      </c>
      <c r="GK5" s="62" t="s">
        <v>50</v>
      </c>
      <c r="GL5" s="62">
        <f>DSUM($A$6:$U$59,$T$6,GJ4:GK5)</f>
        <v>157</v>
      </c>
      <c r="GN5" s="61" t="s">
        <v>49</v>
      </c>
      <c r="GO5" s="62" t="s">
        <v>11</v>
      </c>
      <c r="GP5" s="62">
        <f>DSUM($A$6:$U$59,$T$6,GN4:GO5)</f>
        <v>37726</v>
      </c>
      <c r="GR5" s="61" t="s">
        <v>49</v>
      </c>
      <c r="GS5" s="62" t="s">
        <v>46</v>
      </c>
      <c r="GT5" s="62">
        <f>DSUM($A$6:$U$59,$U$6,GR4:GS5)</f>
        <v>264594</v>
      </c>
      <c r="GV5" s="61" t="s">
        <v>49</v>
      </c>
      <c r="GW5" s="62" t="s">
        <v>50</v>
      </c>
      <c r="GX5" s="62">
        <f>DSUM($A$6:$U$59,$U$6,GV4:GW5)</f>
        <v>3373.8</v>
      </c>
      <c r="GZ5" s="61" t="s">
        <v>49</v>
      </c>
      <c r="HA5" s="62" t="s">
        <v>11</v>
      </c>
      <c r="HB5" s="62">
        <f>DSUM($A$6:$U$59,$U$6,GZ4:HA5)</f>
        <v>264519.59999999998</v>
      </c>
      <c r="HD5" s="61" t="s">
        <v>49</v>
      </c>
      <c r="HE5" s="62" t="s">
        <v>46</v>
      </c>
      <c r="HF5" s="62" t="e">
        <f>DSUM($A$6:$U$59,#REF!,HD4:HE5)</f>
        <v>#REF!</v>
      </c>
      <c r="HH5" s="61" t="s">
        <v>49</v>
      </c>
      <c r="HI5" s="62" t="s">
        <v>50</v>
      </c>
      <c r="HJ5" s="62" t="e">
        <f>DSUM($A$6:$U$59,#REF!,HH4:HI5)</f>
        <v>#REF!</v>
      </c>
      <c r="HL5" s="61" t="s">
        <v>49</v>
      </c>
      <c r="HM5" s="62" t="s">
        <v>11</v>
      </c>
      <c r="HN5" s="62" t="e">
        <f>DSUM($A$6:$U$59,#REF!,HL4:HM5)</f>
        <v>#REF!</v>
      </c>
    </row>
    <row r="6" spans="1:222" ht="25.5" customHeight="1" thickBot="1">
      <c r="A6" s="58" t="s">
        <v>31</v>
      </c>
      <c r="B6" s="53" t="s">
        <v>44</v>
      </c>
      <c r="C6" s="54" t="s">
        <v>32</v>
      </c>
      <c r="D6" s="59" t="s">
        <v>33</v>
      </c>
      <c r="E6" s="68" t="s">
        <v>34</v>
      </c>
      <c r="F6" s="68" t="s">
        <v>27</v>
      </c>
      <c r="G6" s="68" t="s">
        <v>35</v>
      </c>
      <c r="H6" s="55" t="s">
        <v>36</v>
      </c>
      <c r="I6" s="68" t="s">
        <v>53</v>
      </c>
      <c r="J6" s="69" t="s">
        <v>37</v>
      </c>
      <c r="K6" s="50" t="s">
        <v>38</v>
      </c>
      <c r="L6" s="57" t="s">
        <v>43</v>
      </c>
      <c r="M6" s="57" t="s">
        <v>42</v>
      </c>
      <c r="N6" s="56" t="s">
        <v>41</v>
      </c>
      <c r="O6" s="51" t="s">
        <v>6</v>
      </c>
      <c r="P6" s="51" t="s">
        <v>5</v>
      </c>
      <c r="Q6" s="51" t="s">
        <v>4</v>
      </c>
      <c r="R6" s="51" t="s">
        <v>16</v>
      </c>
      <c r="S6" s="52" t="s">
        <v>17</v>
      </c>
      <c r="T6" s="51" t="s">
        <v>18</v>
      </c>
      <c r="U6" s="101" t="s">
        <v>40</v>
      </c>
    </row>
    <row r="7" spans="1:222" ht="25.5" customHeight="1">
      <c r="A7" s="92" t="s">
        <v>59</v>
      </c>
      <c r="B7" s="93" t="s">
        <v>60</v>
      </c>
      <c r="C7" s="87"/>
      <c r="D7" s="94" t="s">
        <v>0</v>
      </c>
      <c r="E7" s="95">
        <v>247</v>
      </c>
      <c r="F7" s="95">
        <v>196</v>
      </c>
      <c r="G7" s="84">
        <v>177</v>
      </c>
      <c r="H7" s="96">
        <v>3241</v>
      </c>
      <c r="I7" s="97">
        <v>98</v>
      </c>
      <c r="J7" s="73">
        <v>100000</v>
      </c>
      <c r="K7" s="98">
        <v>177</v>
      </c>
      <c r="L7" s="98">
        <v>69598</v>
      </c>
      <c r="M7" s="98">
        <v>46257</v>
      </c>
      <c r="N7" s="99">
        <f t="shared" ref="N7:N68" si="0">IF(L7=0,0,M7/L7*100)</f>
        <v>66.463116756228629</v>
      </c>
      <c r="O7" s="98">
        <v>6858262</v>
      </c>
      <c r="P7" s="100">
        <f t="shared" ref="P7:P68" si="1">Q7-O7</f>
        <v>1132759</v>
      </c>
      <c r="Q7" s="98">
        <v>7991021</v>
      </c>
      <c r="R7" s="98">
        <v>2402169</v>
      </c>
      <c r="S7" s="100">
        <f t="shared" ref="S7:S68" si="2">T7-R7</f>
        <v>4145457</v>
      </c>
      <c r="T7" s="98">
        <v>6547626</v>
      </c>
      <c r="U7" s="102">
        <v>66913603</v>
      </c>
    </row>
    <row r="8" spans="1:222" ht="25.5" customHeight="1">
      <c r="A8" s="41" t="s">
        <v>61</v>
      </c>
      <c r="B8" s="49" t="s">
        <v>60</v>
      </c>
      <c r="C8" s="11"/>
      <c r="D8" s="40" t="s">
        <v>0</v>
      </c>
      <c r="E8" s="83">
        <v>79</v>
      </c>
      <c r="F8" s="83">
        <v>53</v>
      </c>
      <c r="G8" s="84">
        <v>68</v>
      </c>
      <c r="H8" s="85">
        <v>1754.077</v>
      </c>
      <c r="I8" s="83">
        <v>76</v>
      </c>
      <c r="J8" s="73">
        <v>100000</v>
      </c>
      <c r="K8" s="83">
        <v>68</v>
      </c>
      <c r="L8" s="83">
        <v>28849</v>
      </c>
      <c r="M8" s="83">
        <v>16706</v>
      </c>
      <c r="N8" s="75">
        <f t="shared" si="0"/>
        <v>57.908419702589342</v>
      </c>
      <c r="O8" s="83">
        <v>2782641.5</v>
      </c>
      <c r="P8" s="74">
        <f t="shared" si="1"/>
        <v>591569.5</v>
      </c>
      <c r="Q8" s="83">
        <v>3374211</v>
      </c>
      <c r="R8" s="83">
        <v>336340</v>
      </c>
      <c r="S8" s="74">
        <f t="shared" si="2"/>
        <v>467573</v>
      </c>
      <c r="T8" s="83">
        <v>803913</v>
      </c>
      <c r="U8" s="103">
        <v>21986559.100000001</v>
      </c>
    </row>
    <row r="9" spans="1:222" ht="25.5" customHeight="1">
      <c r="A9" s="41" t="s">
        <v>62</v>
      </c>
      <c r="B9" s="49" t="s">
        <v>60</v>
      </c>
      <c r="C9" s="11"/>
      <c r="D9" s="40" t="s">
        <v>1</v>
      </c>
      <c r="E9" s="83">
        <v>10</v>
      </c>
      <c r="F9" s="83">
        <v>10</v>
      </c>
      <c r="G9" s="84">
        <v>3</v>
      </c>
      <c r="H9" s="85">
        <v>23.3</v>
      </c>
      <c r="I9" s="83">
        <v>1</v>
      </c>
      <c r="J9" s="73">
        <v>18000</v>
      </c>
      <c r="K9" s="83">
        <v>3</v>
      </c>
      <c r="L9" s="83">
        <v>1095</v>
      </c>
      <c r="M9" s="83">
        <v>713.3</v>
      </c>
      <c r="N9" s="75">
        <f t="shared" si="0"/>
        <v>65.141552511415526</v>
      </c>
      <c r="O9" s="83">
        <v>19229</v>
      </c>
      <c r="P9" s="74">
        <f t="shared" si="1"/>
        <v>1445</v>
      </c>
      <c r="Q9" s="83">
        <v>20674</v>
      </c>
      <c r="R9" s="83">
        <v>0</v>
      </c>
      <c r="S9" s="74">
        <f t="shared" si="2"/>
        <v>10337</v>
      </c>
      <c r="T9" s="83">
        <v>10337</v>
      </c>
      <c r="U9" s="103">
        <v>20674</v>
      </c>
    </row>
    <row r="10" spans="1:222" ht="25.5" customHeight="1">
      <c r="A10" s="41" t="s">
        <v>63</v>
      </c>
      <c r="B10" s="49" t="s">
        <v>60</v>
      </c>
      <c r="C10" s="11"/>
      <c r="D10" s="40" t="s">
        <v>0</v>
      </c>
      <c r="E10" s="83">
        <v>36</v>
      </c>
      <c r="F10" s="83">
        <v>18</v>
      </c>
      <c r="G10" s="84">
        <v>8</v>
      </c>
      <c r="H10" s="85">
        <v>204.9</v>
      </c>
      <c r="I10" s="83">
        <v>9</v>
      </c>
      <c r="J10" s="73">
        <v>11000</v>
      </c>
      <c r="K10" s="83">
        <v>8</v>
      </c>
      <c r="L10" s="83">
        <v>1460</v>
      </c>
      <c r="M10" s="83">
        <v>729</v>
      </c>
      <c r="N10" s="75">
        <f t="shared" si="0"/>
        <v>49.931506849315063</v>
      </c>
      <c r="O10" s="83">
        <v>229467</v>
      </c>
      <c r="P10" s="74">
        <f t="shared" si="1"/>
        <v>96983</v>
      </c>
      <c r="Q10" s="83">
        <v>326450</v>
      </c>
      <c r="R10" s="83">
        <v>6510</v>
      </c>
      <c r="S10" s="74">
        <f t="shared" si="2"/>
        <v>26740</v>
      </c>
      <c r="T10" s="83">
        <v>33250</v>
      </c>
      <c r="U10" s="103">
        <v>130461.7</v>
      </c>
    </row>
    <row r="11" spans="1:222" ht="25.5" customHeight="1">
      <c r="A11" s="71" t="s">
        <v>63</v>
      </c>
      <c r="B11" s="49" t="s">
        <v>60</v>
      </c>
      <c r="C11" s="11"/>
      <c r="D11" s="40" t="s">
        <v>1</v>
      </c>
      <c r="E11" s="83">
        <v>34</v>
      </c>
      <c r="F11" s="83">
        <v>18</v>
      </c>
      <c r="G11" s="84">
        <v>4</v>
      </c>
      <c r="H11" s="85">
        <v>238.5</v>
      </c>
      <c r="I11" s="83">
        <v>10</v>
      </c>
      <c r="J11" s="73"/>
      <c r="K11" s="83">
        <v>4</v>
      </c>
      <c r="L11" s="83">
        <v>1460</v>
      </c>
      <c r="M11" s="83">
        <v>568</v>
      </c>
      <c r="N11" s="75">
        <f t="shared" si="0"/>
        <v>38.904109589041099</v>
      </c>
      <c r="O11" s="83">
        <v>13795</v>
      </c>
      <c r="P11" s="74">
        <f t="shared" si="1"/>
        <v>15766</v>
      </c>
      <c r="Q11" s="83">
        <v>29561</v>
      </c>
      <c r="R11" s="83">
        <v>0</v>
      </c>
      <c r="S11" s="74">
        <f t="shared" si="2"/>
        <v>2454</v>
      </c>
      <c r="T11" s="83">
        <v>2454</v>
      </c>
      <c r="U11" s="103">
        <v>115706.5</v>
      </c>
    </row>
    <row r="12" spans="1:222" ht="25.5" customHeight="1">
      <c r="A12" s="72" t="s">
        <v>64</v>
      </c>
      <c r="B12" s="49" t="s">
        <v>60</v>
      </c>
      <c r="C12" s="11"/>
      <c r="D12" s="40" t="s">
        <v>11</v>
      </c>
      <c r="E12" s="83">
        <v>11</v>
      </c>
      <c r="F12" s="83">
        <v>8</v>
      </c>
      <c r="G12" s="84">
        <v>7</v>
      </c>
      <c r="H12" s="85"/>
      <c r="I12" s="83"/>
      <c r="J12" s="73">
        <v>15300</v>
      </c>
      <c r="K12" s="83">
        <v>7</v>
      </c>
      <c r="L12" s="83">
        <v>2555</v>
      </c>
      <c r="M12" s="83">
        <v>560</v>
      </c>
      <c r="N12" s="75">
        <f t="shared" si="0"/>
        <v>21.917808219178081</v>
      </c>
      <c r="O12" s="83">
        <v>12318</v>
      </c>
      <c r="P12" s="74">
        <f t="shared" si="1"/>
        <v>759</v>
      </c>
      <c r="Q12" s="83">
        <v>13077</v>
      </c>
      <c r="R12" s="83">
        <v>0</v>
      </c>
      <c r="S12" s="74">
        <f t="shared" si="2"/>
        <v>1053</v>
      </c>
      <c r="T12" s="83">
        <v>1053</v>
      </c>
      <c r="U12" s="103">
        <v>7163</v>
      </c>
    </row>
    <row r="13" spans="1:222" ht="25.5" customHeight="1">
      <c r="A13" s="41" t="s">
        <v>65</v>
      </c>
      <c r="B13" s="49" t="s">
        <v>60</v>
      </c>
      <c r="C13" s="11"/>
      <c r="D13" s="40" t="s">
        <v>11</v>
      </c>
      <c r="E13" s="83">
        <v>23</v>
      </c>
      <c r="F13" s="83">
        <v>18</v>
      </c>
      <c r="G13" s="84">
        <v>17</v>
      </c>
      <c r="H13" s="85"/>
      <c r="I13" s="83"/>
      <c r="J13" s="73">
        <v>15000</v>
      </c>
      <c r="K13" s="83">
        <v>17</v>
      </c>
      <c r="L13" s="83">
        <v>6002</v>
      </c>
      <c r="M13" s="83">
        <v>935</v>
      </c>
      <c r="N13" s="75">
        <f t="shared" si="0"/>
        <v>15.578140619793402</v>
      </c>
      <c r="O13" s="83">
        <v>5133</v>
      </c>
      <c r="P13" s="74">
        <f t="shared" si="1"/>
        <v>3833</v>
      </c>
      <c r="Q13" s="83">
        <v>8966</v>
      </c>
      <c r="R13" s="83">
        <v>0</v>
      </c>
      <c r="S13" s="74">
        <f t="shared" si="2"/>
        <v>1390</v>
      </c>
      <c r="T13" s="83">
        <v>1390</v>
      </c>
      <c r="U13" s="103">
        <v>5133</v>
      </c>
    </row>
    <row r="14" spans="1:222" ht="25.5" customHeight="1">
      <c r="A14" s="41" t="s">
        <v>66</v>
      </c>
      <c r="B14" s="49" t="s">
        <v>60</v>
      </c>
      <c r="C14" s="11"/>
      <c r="D14" s="40" t="s">
        <v>11</v>
      </c>
      <c r="E14" s="83">
        <v>26</v>
      </c>
      <c r="F14" s="83">
        <v>23</v>
      </c>
      <c r="G14" s="84">
        <v>4</v>
      </c>
      <c r="H14" s="85"/>
      <c r="I14" s="83"/>
      <c r="J14" s="73">
        <v>10000</v>
      </c>
      <c r="K14" s="83">
        <v>4</v>
      </c>
      <c r="L14" s="83">
        <v>1460</v>
      </c>
      <c r="M14" s="83">
        <v>906</v>
      </c>
      <c r="N14" s="75">
        <f t="shared" si="0"/>
        <v>62.054794520547944</v>
      </c>
      <c r="O14" s="83">
        <v>10749</v>
      </c>
      <c r="P14" s="74">
        <f t="shared" si="1"/>
        <v>10748.400000000001</v>
      </c>
      <c r="Q14" s="83">
        <v>21497.4</v>
      </c>
      <c r="R14" s="83">
        <v>1231</v>
      </c>
      <c r="S14" s="74">
        <f t="shared" si="2"/>
        <v>0</v>
      </c>
      <c r="T14" s="83">
        <v>1231</v>
      </c>
      <c r="U14" s="103">
        <v>10749.5</v>
      </c>
    </row>
    <row r="15" spans="1:222" ht="25.5" customHeight="1">
      <c r="A15" s="41" t="s">
        <v>67</v>
      </c>
      <c r="B15" s="49" t="s">
        <v>60</v>
      </c>
      <c r="C15" s="11"/>
      <c r="D15" s="40" t="s">
        <v>0</v>
      </c>
      <c r="E15" s="83">
        <v>31</v>
      </c>
      <c r="F15" s="83">
        <v>24</v>
      </c>
      <c r="G15" s="84">
        <v>22</v>
      </c>
      <c r="H15" s="85">
        <v>136.30000000000001</v>
      </c>
      <c r="I15" s="83">
        <v>2</v>
      </c>
      <c r="J15" s="73">
        <v>15000</v>
      </c>
      <c r="K15" s="83">
        <v>22</v>
      </c>
      <c r="L15" s="83">
        <v>6935</v>
      </c>
      <c r="M15" s="83">
        <v>243</v>
      </c>
      <c r="N15" s="75">
        <f t="shared" si="0"/>
        <v>3.5039653929343904</v>
      </c>
      <c r="O15" s="83">
        <v>0</v>
      </c>
      <c r="P15" s="74">
        <f t="shared" si="1"/>
        <v>39130</v>
      </c>
      <c r="Q15" s="83">
        <v>39130</v>
      </c>
      <c r="R15" s="83">
        <v>458</v>
      </c>
      <c r="S15" s="74">
        <f t="shared" si="2"/>
        <v>2602</v>
      </c>
      <c r="T15" s="83">
        <v>3060</v>
      </c>
      <c r="U15" s="103">
        <v>39130</v>
      </c>
    </row>
    <row r="16" spans="1:222" ht="25.5" customHeight="1">
      <c r="A16" s="41" t="s">
        <v>67</v>
      </c>
      <c r="B16" s="49" t="s">
        <v>60</v>
      </c>
      <c r="C16" s="11"/>
      <c r="D16" s="40" t="s">
        <v>1</v>
      </c>
      <c r="E16" s="83">
        <v>6</v>
      </c>
      <c r="F16" s="83">
        <v>3</v>
      </c>
      <c r="G16" s="84">
        <v>1</v>
      </c>
      <c r="H16" s="13">
        <v>78.400000000000006</v>
      </c>
      <c r="I16" s="83">
        <v>3</v>
      </c>
      <c r="J16" s="73"/>
      <c r="K16" s="83">
        <v>1</v>
      </c>
      <c r="L16" s="83">
        <v>365</v>
      </c>
      <c r="M16" s="83">
        <v>239</v>
      </c>
      <c r="N16" s="75">
        <f t="shared" si="0"/>
        <v>65.479452054794521</v>
      </c>
      <c r="O16" s="83">
        <v>0</v>
      </c>
      <c r="P16" s="74">
        <f t="shared" si="1"/>
        <v>2008</v>
      </c>
      <c r="Q16" s="83">
        <v>2008</v>
      </c>
      <c r="R16" s="83">
        <v>0</v>
      </c>
      <c r="S16" s="74">
        <f t="shared" si="2"/>
        <v>646</v>
      </c>
      <c r="T16" s="83">
        <v>646</v>
      </c>
      <c r="U16" s="103">
        <v>2680</v>
      </c>
    </row>
    <row r="17" spans="1:21" ht="25.5" customHeight="1">
      <c r="A17" s="41" t="s">
        <v>67</v>
      </c>
      <c r="B17" s="49" t="s">
        <v>60</v>
      </c>
      <c r="C17" s="11"/>
      <c r="D17" s="40" t="s">
        <v>11</v>
      </c>
      <c r="E17" s="12">
        <v>14</v>
      </c>
      <c r="F17" s="76">
        <v>10</v>
      </c>
      <c r="G17" s="12">
        <v>9</v>
      </c>
      <c r="H17" s="13"/>
      <c r="I17" s="12"/>
      <c r="J17" s="73"/>
      <c r="K17" s="83">
        <v>9</v>
      </c>
      <c r="L17" s="83">
        <v>2541</v>
      </c>
      <c r="M17" s="83">
        <v>302</v>
      </c>
      <c r="N17" s="14">
        <f t="shared" si="0"/>
        <v>11.885084612357339</v>
      </c>
      <c r="O17" s="83">
        <v>0</v>
      </c>
      <c r="P17" s="15">
        <f t="shared" si="1"/>
        <v>1665</v>
      </c>
      <c r="Q17" s="83">
        <v>1665</v>
      </c>
      <c r="R17" s="83">
        <v>0</v>
      </c>
      <c r="S17" s="15">
        <f t="shared" si="2"/>
        <v>1411</v>
      </c>
      <c r="T17" s="83">
        <v>1411</v>
      </c>
      <c r="U17" s="103">
        <v>9270</v>
      </c>
    </row>
    <row r="18" spans="1:21" ht="25.5" customHeight="1">
      <c r="A18" s="41" t="s">
        <v>68</v>
      </c>
      <c r="B18" s="49" t="s">
        <v>60</v>
      </c>
      <c r="C18" s="11"/>
      <c r="D18" s="40" t="s">
        <v>0</v>
      </c>
      <c r="E18" s="12">
        <v>15</v>
      </c>
      <c r="F18" s="76">
        <v>14</v>
      </c>
      <c r="G18" s="12">
        <v>12</v>
      </c>
      <c r="H18" s="13">
        <v>19.399999999999999</v>
      </c>
      <c r="I18" s="12">
        <v>1</v>
      </c>
      <c r="J18" s="73">
        <v>16000</v>
      </c>
      <c r="K18" s="83">
        <v>12</v>
      </c>
      <c r="L18" s="83">
        <v>4380</v>
      </c>
      <c r="M18" s="83">
        <v>964</v>
      </c>
      <c r="N18" s="14">
        <f t="shared" si="0"/>
        <v>22.009132420091323</v>
      </c>
      <c r="O18" s="83">
        <v>18316</v>
      </c>
      <c r="P18" s="15">
        <f t="shared" si="1"/>
        <v>0</v>
      </c>
      <c r="Q18" s="83">
        <v>18316</v>
      </c>
      <c r="R18" s="83">
        <v>0</v>
      </c>
      <c r="S18" s="15">
        <f t="shared" si="2"/>
        <v>3199</v>
      </c>
      <c r="T18" s="83">
        <v>3199</v>
      </c>
      <c r="U18" s="103">
        <v>18874</v>
      </c>
    </row>
    <row r="19" spans="1:21" ht="25.5" customHeight="1">
      <c r="A19" s="86" t="s">
        <v>68</v>
      </c>
      <c r="B19" s="87" t="s">
        <v>60</v>
      </c>
      <c r="C19" s="87"/>
      <c r="D19" s="88" t="s">
        <v>11</v>
      </c>
      <c r="E19" s="83">
        <v>15</v>
      </c>
      <c r="F19" s="83">
        <v>14</v>
      </c>
      <c r="G19" s="84">
        <v>12</v>
      </c>
      <c r="H19" s="85"/>
      <c r="I19" s="83"/>
      <c r="J19" s="73"/>
      <c r="K19" s="83">
        <v>12</v>
      </c>
      <c r="L19" s="83">
        <v>4380</v>
      </c>
      <c r="M19" s="83">
        <v>1339</v>
      </c>
      <c r="N19" s="75">
        <f t="shared" si="0"/>
        <v>30.570776255707759</v>
      </c>
      <c r="O19" s="83">
        <v>25412</v>
      </c>
      <c r="P19" s="74">
        <f t="shared" si="1"/>
        <v>0</v>
      </c>
      <c r="Q19" s="83">
        <v>25412</v>
      </c>
      <c r="R19" s="83">
        <v>0</v>
      </c>
      <c r="S19" s="74">
        <f t="shared" si="2"/>
        <v>1938</v>
      </c>
      <c r="T19" s="83">
        <v>1938</v>
      </c>
      <c r="U19" s="103">
        <v>18027</v>
      </c>
    </row>
    <row r="20" spans="1:21" ht="25.5" customHeight="1">
      <c r="A20" s="89" t="s">
        <v>69</v>
      </c>
      <c r="B20" s="87" t="s">
        <v>60</v>
      </c>
      <c r="C20" s="87"/>
      <c r="D20" s="88" t="s">
        <v>0</v>
      </c>
      <c r="E20" s="83">
        <v>26</v>
      </c>
      <c r="F20" s="83">
        <v>22</v>
      </c>
      <c r="G20" s="84">
        <v>21</v>
      </c>
      <c r="H20" s="85">
        <v>21.7</v>
      </c>
      <c r="I20" s="83">
        <v>1</v>
      </c>
      <c r="J20" s="73">
        <v>12000</v>
      </c>
      <c r="K20" s="83">
        <v>21</v>
      </c>
      <c r="L20" s="83">
        <v>7665</v>
      </c>
      <c r="M20" s="83">
        <v>964</v>
      </c>
      <c r="N20" s="75">
        <f t="shared" si="0"/>
        <v>12.576647097195043</v>
      </c>
      <c r="O20" s="83">
        <v>20919</v>
      </c>
      <c r="P20" s="74">
        <f t="shared" si="1"/>
        <v>0</v>
      </c>
      <c r="Q20" s="83">
        <v>20919</v>
      </c>
      <c r="R20" s="83">
        <v>0</v>
      </c>
      <c r="S20" s="74">
        <f t="shared" si="2"/>
        <v>1856</v>
      </c>
      <c r="T20" s="83">
        <v>1856</v>
      </c>
      <c r="U20" s="103">
        <v>9466</v>
      </c>
    </row>
    <row r="21" spans="1:21" ht="25.5" customHeight="1">
      <c r="A21" s="90" t="s">
        <v>69</v>
      </c>
      <c r="B21" s="87" t="s">
        <v>60</v>
      </c>
      <c r="C21" s="87"/>
      <c r="D21" s="88" t="s">
        <v>11</v>
      </c>
      <c r="E21" s="83">
        <v>26</v>
      </c>
      <c r="F21" s="83">
        <v>22</v>
      </c>
      <c r="G21" s="84">
        <v>21</v>
      </c>
      <c r="H21" s="85"/>
      <c r="I21" s="83"/>
      <c r="J21" s="73"/>
      <c r="K21" s="83">
        <v>21</v>
      </c>
      <c r="L21" s="83">
        <v>7665</v>
      </c>
      <c r="M21" s="83">
        <v>1905</v>
      </c>
      <c r="N21" s="75">
        <f>IF(L21=0,0,M21/L21*100)</f>
        <v>24.853228962818001</v>
      </c>
      <c r="O21" s="83">
        <v>32951</v>
      </c>
      <c r="P21" s="74">
        <f>Q21-O21</f>
        <v>0</v>
      </c>
      <c r="Q21" s="83">
        <v>32951</v>
      </c>
      <c r="R21" s="83">
        <v>0</v>
      </c>
      <c r="S21" s="74">
        <f>T21-R21</f>
        <v>2543</v>
      </c>
      <c r="T21" s="83">
        <v>2543</v>
      </c>
      <c r="U21" s="103">
        <v>23248</v>
      </c>
    </row>
    <row r="22" spans="1:21" ht="25.5" customHeight="1">
      <c r="A22" s="89" t="s">
        <v>70</v>
      </c>
      <c r="B22" s="87" t="s">
        <v>60</v>
      </c>
      <c r="C22" s="87"/>
      <c r="D22" s="88" t="s">
        <v>1</v>
      </c>
      <c r="E22" s="83">
        <v>30</v>
      </c>
      <c r="F22" s="83">
        <v>8</v>
      </c>
      <c r="G22" s="84">
        <v>8</v>
      </c>
      <c r="H22" s="85">
        <v>61</v>
      </c>
      <c r="I22" s="83">
        <v>3</v>
      </c>
      <c r="J22" s="73">
        <v>30000</v>
      </c>
      <c r="K22" s="83">
        <v>8</v>
      </c>
      <c r="L22" s="83">
        <v>1920</v>
      </c>
      <c r="M22" s="83">
        <v>240</v>
      </c>
      <c r="N22" s="75">
        <f>IF(L22=0,0,M22/L22*100)</f>
        <v>12.5</v>
      </c>
      <c r="O22" s="83">
        <v>5661</v>
      </c>
      <c r="P22" s="74">
        <f>Q22-O22</f>
        <v>3753</v>
      </c>
      <c r="Q22" s="83">
        <v>9414</v>
      </c>
      <c r="R22" s="83">
        <v>0</v>
      </c>
      <c r="S22" s="74">
        <f>T22-R22</f>
        <v>1284</v>
      </c>
      <c r="T22" s="83">
        <v>1284</v>
      </c>
      <c r="U22" s="103">
        <v>13151</v>
      </c>
    </row>
    <row r="23" spans="1:21" ht="25.5" customHeight="1">
      <c r="A23" s="89" t="s">
        <v>70</v>
      </c>
      <c r="B23" s="87" t="s">
        <v>60</v>
      </c>
      <c r="C23" s="87"/>
      <c r="D23" s="88" t="s">
        <v>11</v>
      </c>
      <c r="E23" s="83">
        <v>30</v>
      </c>
      <c r="F23" s="83">
        <v>8</v>
      </c>
      <c r="G23" s="84">
        <v>8</v>
      </c>
      <c r="H23" s="85"/>
      <c r="I23" s="83"/>
      <c r="J23" s="73"/>
      <c r="K23" s="83">
        <v>8</v>
      </c>
      <c r="L23" s="83">
        <v>2920</v>
      </c>
      <c r="M23" s="83">
        <v>1460</v>
      </c>
      <c r="N23" s="75">
        <f t="shared" si="0"/>
        <v>50</v>
      </c>
      <c r="O23" s="83">
        <v>53686</v>
      </c>
      <c r="P23" s="74">
        <f t="shared" si="1"/>
        <v>40463</v>
      </c>
      <c r="Q23" s="83">
        <v>94149</v>
      </c>
      <c r="R23" s="83">
        <v>0</v>
      </c>
      <c r="S23" s="74">
        <f t="shared" si="2"/>
        <v>7060</v>
      </c>
      <c r="T23" s="83">
        <v>7060</v>
      </c>
      <c r="U23" s="103">
        <v>251432</v>
      </c>
    </row>
    <row r="24" spans="1:21" ht="25.5" customHeight="1">
      <c r="A24" s="89" t="s">
        <v>71</v>
      </c>
      <c r="B24" s="87" t="s">
        <v>60</v>
      </c>
      <c r="C24" s="87"/>
      <c r="D24" s="88" t="s">
        <v>11</v>
      </c>
      <c r="E24" s="83">
        <v>24</v>
      </c>
      <c r="F24" s="83">
        <v>20</v>
      </c>
      <c r="G24" s="84">
        <v>14</v>
      </c>
      <c r="H24" s="85"/>
      <c r="I24" s="83"/>
      <c r="J24" s="73">
        <v>11000</v>
      </c>
      <c r="K24" s="83">
        <v>14</v>
      </c>
      <c r="L24" s="83">
        <v>6570</v>
      </c>
      <c r="M24" s="83">
        <v>1583</v>
      </c>
      <c r="N24" s="75">
        <f>IF(L24=0,0,M24/L24*100)</f>
        <v>24.094368340943685</v>
      </c>
      <c r="O24" s="83">
        <v>16378</v>
      </c>
      <c r="P24" s="74">
        <f>Q24-O24</f>
        <v>20272</v>
      </c>
      <c r="Q24" s="83">
        <v>36650</v>
      </c>
      <c r="R24" s="83">
        <v>0</v>
      </c>
      <c r="S24" s="74">
        <f>T24-R24</f>
        <v>2290</v>
      </c>
      <c r="T24" s="83">
        <v>2290</v>
      </c>
      <c r="U24" s="103">
        <v>16378</v>
      </c>
    </row>
    <row r="25" spans="1:21" ht="25.5" customHeight="1">
      <c r="A25" s="86" t="s">
        <v>72</v>
      </c>
      <c r="B25" s="87" t="s">
        <v>60</v>
      </c>
      <c r="C25" s="87"/>
      <c r="D25" s="88" t="s">
        <v>0</v>
      </c>
      <c r="E25" s="83">
        <v>7</v>
      </c>
      <c r="F25" s="83">
        <v>5</v>
      </c>
      <c r="G25" s="84">
        <v>2</v>
      </c>
      <c r="H25" s="83">
        <v>36.9</v>
      </c>
      <c r="I25" s="83">
        <v>2</v>
      </c>
      <c r="J25" s="73">
        <v>3000</v>
      </c>
      <c r="K25" s="83">
        <v>2</v>
      </c>
      <c r="L25" s="83">
        <v>244</v>
      </c>
      <c r="M25" s="83">
        <v>162</v>
      </c>
      <c r="N25" s="75">
        <f t="shared" si="0"/>
        <v>66.393442622950815</v>
      </c>
      <c r="O25" s="83">
        <v>21506</v>
      </c>
      <c r="P25" s="74">
        <f t="shared" si="1"/>
        <v>9396</v>
      </c>
      <c r="Q25" s="83">
        <v>30902</v>
      </c>
      <c r="R25" s="83">
        <v>0</v>
      </c>
      <c r="S25" s="74">
        <f t="shared" si="2"/>
        <v>951</v>
      </c>
      <c r="T25" s="83">
        <v>951</v>
      </c>
      <c r="U25" s="103">
        <v>6652</v>
      </c>
    </row>
    <row r="26" spans="1:21" ht="25.5" customHeight="1">
      <c r="A26" s="86" t="s">
        <v>72</v>
      </c>
      <c r="B26" s="87" t="s">
        <v>60</v>
      </c>
      <c r="C26" s="87"/>
      <c r="D26" s="88" t="s">
        <v>11</v>
      </c>
      <c r="E26" s="83">
        <v>7</v>
      </c>
      <c r="F26" s="83">
        <v>5</v>
      </c>
      <c r="G26" s="84">
        <v>6</v>
      </c>
      <c r="H26" s="83"/>
      <c r="I26" s="83"/>
      <c r="J26" s="73"/>
      <c r="K26" s="83">
        <v>6</v>
      </c>
      <c r="L26" s="83">
        <v>2190</v>
      </c>
      <c r="M26" s="83">
        <v>527</v>
      </c>
      <c r="N26" s="75">
        <f t="shared" si="0"/>
        <v>24.06392694063927</v>
      </c>
      <c r="O26" s="83">
        <v>16121</v>
      </c>
      <c r="P26" s="74">
        <f t="shared" si="1"/>
        <v>16229</v>
      </c>
      <c r="Q26" s="83">
        <v>32350</v>
      </c>
      <c r="R26" s="83">
        <v>0</v>
      </c>
      <c r="S26" s="74">
        <f>T26-R26</f>
        <v>2203</v>
      </c>
      <c r="T26" s="83">
        <v>2203</v>
      </c>
      <c r="U26" s="103">
        <v>16523</v>
      </c>
    </row>
    <row r="27" spans="1:21" ht="25.5" customHeight="1">
      <c r="A27" s="86" t="s">
        <v>73</v>
      </c>
      <c r="B27" s="87" t="s">
        <v>60</v>
      </c>
      <c r="C27" s="87"/>
      <c r="D27" s="88" t="s">
        <v>11</v>
      </c>
      <c r="E27" s="83">
        <v>11</v>
      </c>
      <c r="F27" s="83">
        <v>2</v>
      </c>
      <c r="G27" s="84">
        <v>2</v>
      </c>
      <c r="H27" s="83"/>
      <c r="I27" s="83"/>
      <c r="J27" s="73">
        <v>10000</v>
      </c>
      <c r="K27" s="83">
        <v>2</v>
      </c>
      <c r="L27" s="83">
        <v>718</v>
      </c>
      <c r="M27" s="83">
        <v>359</v>
      </c>
      <c r="N27" s="75">
        <f t="shared" si="0"/>
        <v>50</v>
      </c>
      <c r="O27" s="83">
        <v>2273</v>
      </c>
      <c r="P27" s="74">
        <f t="shared" si="1"/>
        <v>48248</v>
      </c>
      <c r="Q27" s="83">
        <v>50521</v>
      </c>
      <c r="R27" s="83">
        <v>0</v>
      </c>
      <c r="S27" s="74">
        <f t="shared" si="2"/>
        <v>6362</v>
      </c>
      <c r="T27" s="83">
        <v>6362</v>
      </c>
      <c r="U27" s="103">
        <v>2273</v>
      </c>
    </row>
    <row r="28" spans="1:21" ht="25.5" customHeight="1">
      <c r="A28" s="91" t="s">
        <v>74</v>
      </c>
      <c r="B28" s="87" t="s">
        <v>60</v>
      </c>
      <c r="C28" s="87"/>
      <c r="D28" s="88" t="s">
        <v>11</v>
      </c>
      <c r="E28" s="83">
        <v>2</v>
      </c>
      <c r="F28" s="83">
        <v>1</v>
      </c>
      <c r="G28" s="84">
        <v>5</v>
      </c>
      <c r="H28" s="83"/>
      <c r="I28" s="83"/>
      <c r="J28" s="73">
        <v>10000</v>
      </c>
      <c r="K28" s="83">
        <v>5</v>
      </c>
      <c r="L28" s="83">
        <v>1825</v>
      </c>
      <c r="M28" s="83">
        <v>485</v>
      </c>
      <c r="N28" s="75">
        <f t="shared" si="0"/>
        <v>26.575342465753426</v>
      </c>
      <c r="O28" s="83">
        <v>14561</v>
      </c>
      <c r="P28" s="74">
        <f t="shared" si="1"/>
        <v>14107</v>
      </c>
      <c r="Q28" s="83">
        <v>28668</v>
      </c>
      <c r="R28" s="83">
        <v>0</v>
      </c>
      <c r="S28" s="74">
        <f t="shared" si="2"/>
        <v>2275</v>
      </c>
      <c r="T28" s="83">
        <v>2275</v>
      </c>
      <c r="U28" s="103">
        <v>27982</v>
      </c>
    </row>
    <row r="29" spans="1:21" ht="25.5" customHeight="1">
      <c r="A29" s="91" t="s">
        <v>75</v>
      </c>
      <c r="B29" s="87" t="s">
        <v>60</v>
      </c>
      <c r="C29" s="87"/>
      <c r="D29" s="88" t="s">
        <v>0</v>
      </c>
      <c r="E29" s="83">
        <v>7</v>
      </c>
      <c r="F29" s="83">
        <v>5</v>
      </c>
      <c r="G29" s="84">
        <v>2</v>
      </c>
      <c r="H29" s="85">
        <v>34.9</v>
      </c>
      <c r="I29" s="83">
        <v>1</v>
      </c>
      <c r="J29" s="73">
        <v>16500</v>
      </c>
      <c r="K29" s="83">
        <v>2</v>
      </c>
      <c r="L29" s="83">
        <v>730</v>
      </c>
      <c r="M29" s="83">
        <v>245</v>
      </c>
      <c r="N29" s="75">
        <f t="shared" si="0"/>
        <v>33.561643835616437</v>
      </c>
      <c r="O29" s="83">
        <v>30648</v>
      </c>
      <c r="P29" s="74">
        <f t="shared" si="1"/>
        <v>14160</v>
      </c>
      <c r="Q29" s="83">
        <v>44808</v>
      </c>
      <c r="R29" s="83">
        <v>0</v>
      </c>
      <c r="S29" s="74">
        <f t="shared" si="2"/>
        <v>4797</v>
      </c>
      <c r="T29" s="83">
        <v>4797</v>
      </c>
      <c r="U29" s="103">
        <v>41733.9</v>
      </c>
    </row>
    <row r="30" spans="1:21" ht="25.5" customHeight="1">
      <c r="A30" s="91" t="s">
        <v>76</v>
      </c>
      <c r="B30" s="87" t="s">
        <v>60</v>
      </c>
      <c r="C30" s="87"/>
      <c r="D30" s="88" t="s">
        <v>11</v>
      </c>
      <c r="E30" s="83">
        <v>8</v>
      </c>
      <c r="F30" s="83">
        <v>8</v>
      </c>
      <c r="G30" s="84">
        <v>6</v>
      </c>
      <c r="H30" s="85"/>
      <c r="I30" s="83"/>
      <c r="J30" s="73">
        <v>10000</v>
      </c>
      <c r="K30" s="83">
        <v>6</v>
      </c>
      <c r="L30" s="83">
        <v>2064</v>
      </c>
      <c r="M30" s="83">
        <v>344</v>
      </c>
      <c r="N30" s="75">
        <f t="shared" si="0"/>
        <v>16.666666666666664</v>
      </c>
      <c r="O30" s="83">
        <v>11159</v>
      </c>
      <c r="P30" s="74">
        <f t="shared" si="1"/>
        <v>13501</v>
      </c>
      <c r="Q30" s="83">
        <v>24660</v>
      </c>
      <c r="R30" s="83">
        <v>0</v>
      </c>
      <c r="S30" s="74">
        <f t="shared" si="2"/>
        <v>2676</v>
      </c>
      <c r="T30" s="83">
        <v>2676</v>
      </c>
      <c r="U30" s="103">
        <v>11159</v>
      </c>
    </row>
    <row r="31" spans="1:21" ht="25.5" customHeight="1">
      <c r="A31" s="91" t="s">
        <v>77</v>
      </c>
      <c r="B31" s="87" t="s">
        <v>60</v>
      </c>
      <c r="C31" s="87"/>
      <c r="D31" s="88" t="s">
        <v>0</v>
      </c>
      <c r="E31" s="83">
        <v>72</v>
      </c>
      <c r="F31" s="83">
        <v>50</v>
      </c>
      <c r="G31" s="84">
        <v>61</v>
      </c>
      <c r="H31" s="85">
        <v>44.2</v>
      </c>
      <c r="I31" s="83">
        <v>2</v>
      </c>
      <c r="J31" s="73">
        <v>40000</v>
      </c>
      <c r="K31" s="83">
        <v>61</v>
      </c>
      <c r="L31" s="83">
        <v>22265</v>
      </c>
      <c r="M31" s="83">
        <v>720</v>
      </c>
      <c r="N31" s="75">
        <f t="shared" si="0"/>
        <v>3.2337749831574216</v>
      </c>
      <c r="O31" s="83">
        <v>135931</v>
      </c>
      <c r="P31" s="74">
        <f t="shared" si="1"/>
        <v>12475</v>
      </c>
      <c r="Q31" s="83">
        <v>148406</v>
      </c>
      <c r="R31" s="83">
        <v>0</v>
      </c>
      <c r="S31" s="74">
        <f t="shared" si="2"/>
        <v>21083</v>
      </c>
      <c r="T31" s="83">
        <v>21083</v>
      </c>
      <c r="U31" s="103">
        <v>676873.6</v>
      </c>
    </row>
    <row r="32" spans="1:21" ht="25.5" customHeight="1">
      <c r="A32" s="91" t="s">
        <v>77</v>
      </c>
      <c r="B32" s="87" t="s">
        <v>60</v>
      </c>
      <c r="C32" s="87"/>
      <c r="D32" s="88" t="s">
        <v>1</v>
      </c>
      <c r="E32" s="83">
        <v>59</v>
      </c>
      <c r="F32" s="83">
        <v>28</v>
      </c>
      <c r="G32" s="84">
        <v>50</v>
      </c>
      <c r="H32" s="85">
        <v>73.8</v>
      </c>
      <c r="I32" s="83">
        <v>2</v>
      </c>
      <c r="J32" s="73"/>
      <c r="K32" s="83">
        <v>50</v>
      </c>
      <c r="L32" s="83">
        <v>18250</v>
      </c>
      <c r="M32" s="83">
        <v>552</v>
      </c>
      <c r="N32" s="75">
        <f t="shared" si="0"/>
        <v>3.0246575342465754</v>
      </c>
      <c r="O32" s="83">
        <v>121738.5</v>
      </c>
      <c r="P32" s="74">
        <f t="shared" si="1"/>
        <v>26327.5</v>
      </c>
      <c r="Q32" s="83">
        <v>148066</v>
      </c>
      <c r="R32" s="83">
        <v>0</v>
      </c>
      <c r="S32" s="74">
        <f t="shared" si="2"/>
        <v>19600</v>
      </c>
      <c r="T32" s="83">
        <v>19600</v>
      </c>
      <c r="U32" s="103">
        <v>557494</v>
      </c>
    </row>
    <row r="33" spans="1:21" ht="25.5" customHeight="1">
      <c r="A33" s="91" t="s">
        <v>77</v>
      </c>
      <c r="B33" s="87" t="s">
        <v>60</v>
      </c>
      <c r="C33" s="87"/>
      <c r="D33" s="88" t="s">
        <v>11</v>
      </c>
      <c r="E33" s="83">
        <v>29</v>
      </c>
      <c r="F33" s="83">
        <v>22</v>
      </c>
      <c r="G33" s="84">
        <v>24</v>
      </c>
      <c r="H33" s="85"/>
      <c r="I33" s="83"/>
      <c r="J33" s="73"/>
      <c r="K33" s="83">
        <v>24</v>
      </c>
      <c r="L33" s="83">
        <v>8760</v>
      </c>
      <c r="M33" s="83">
        <v>733</v>
      </c>
      <c r="N33" s="75">
        <f t="shared" si="0"/>
        <v>8.3675799086757987</v>
      </c>
      <c r="O33" s="83">
        <v>77594.600000000006</v>
      </c>
      <c r="P33" s="74">
        <f t="shared" si="1"/>
        <v>17542.899999999994</v>
      </c>
      <c r="Q33" s="83">
        <v>95137.5</v>
      </c>
      <c r="R33" s="83">
        <v>0</v>
      </c>
      <c r="S33" s="74">
        <f t="shared" si="2"/>
        <v>7847</v>
      </c>
      <c r="T33" s="83">
        <v>7847</v>
      </c>
      <c r="U33" s="103">
        <v>181980</v>
      </c>
    </row>
    <row r="34" spans="1:21" ht="25.5" customHeight="1">
      <c r="A34" s="91" t="s">
        <v>78</v>
      </c>
      <c r="B34" s="87" t="s">
        <v>60</v>
      </c>
      <c r="C34" s="87"/>
      <c r="D34" s="88" t="s">
        <v>0</v>
      </c>
      <c r="E34" s="83">
        <v>9</v>
      </c>
      <c r="F34" s="83">
        <v>7</v>
      </c>
      <c r="G34" s="84">
        <v>6</v>
      </c>
      <c r="H34" s="85">
        <v>123</v>
      </c>
      <c r="I34" s="83">
        <v>6</v>
      </c>
      <c r="J34" s="73">
        <v>7000</v>
      </c>
      <c r="K34" s="83">
        <v>6</v>
      </c>
      <c r="L34" s="83">
        <v>2190</v>
      </c>
      <c r="M34" s="83">
        <v>1138</v>
      </c>
      <c r="N34" s="75">
        <f t="shared" si="0"/>
        <v>51.963470319634709</v>
      </c>
      <c r="O34" s="83">
        <v>224115</v>
      </c>
      <c r="P34" s="74">
        <f t="shared" si="1"/>
        <v>11713</v>
      </c>
      <c r="Q34" s="83">
        <v>235828</v>
      </c>
      <c r="R34" s="83">
        <v>0</v>
      </c>
      <c r="S34" s="74">
        <f t="shared" si="2"/>
        <v>58020</v>
      </c>
      <c r="T34" s="83">
        <v>58020</v>
      </c>
      <c r="U34" s="103">
        <v>918137</v>
      </c>
    </row>
    <row r="35" spans="1:21" ht="25.5" customHeight="1">
      <c r="A35" s="91" t="s">
        <v>78</v>
      </c>
      <c r="B35" s="87" t="s">
        <v>60</v>
      </c>
      <c r="C35" s="87"/>
      <c r="D35" s="88" t="s">
        <v>1</v>
      </c>
      <c r="E35" s="83">
        <v>9</v>
      </c>
      <c r="F35" s="83">
        <v>7</v>
      </c>
      <c r="G35" s="84">
        <v>6</v>
      </c>
      <c r="H35" s="85">
        <v>42.1</v>
      </c>
      <c r="I35" s="83">
        <v>1</v>
      </c>
      <c r="J35" s="73"/>
      <c r="K35" s="83">
        <v>6</v>
      </c>
      <c r="L35" s="83">
        <v>2190</v>
      </c>
      <c r="M35" s="83">
        <v>365</v>
      </c>
      <c r="N35" s="75">
        <f t="shared" si="0"/>
        <v>16.666666666666664</v>
      </c>
      <c r="O35" s="83">
        <v>38684</v>
      </c>
      <c r="P35" s="74">
        <f t="shared" si="1"/>
        <v>11713</v>
      </c>
      <c r="Q35" s="83">
        <v>50397</v>
      </c>
      <c r="R35" s="83">
        <v>0</v>
      </c>
      <c r="S35" s="74">
        <f t="shared" si="2"/>
        <v>3552</v>
      </c>
      <c r="T35" s="83">
        <v>3552</v>
      </c>
      <c r="U35" s="103">
        <v>207192</v>
      </c>
    </row>
    <row r="36" spans="1:21" ht="25.5" customHeight="1">
      <c r="A36" s="91" t="s">
        <v>79</v>
      </c>
      <c r="B36" s="87" t="s">
        <v>60</v>
      </c>
      <c r="C36" s="87"/>
      <c r="D36" s="88" t="s">
        <v>11</v>
      </c>
      <c r="E36" s="83">
        <v>8</v>
      </c>
      <c r="F36" s="83">
        <v>7</v>
      </c>
      <c r="G36" s="84">
        <v>6</v>
      </c>
      <c r="H36" s="85"/>
      <c r="I36" s="83"/>
      <c r="J36" s="73">
        <v>10000</v>
      </c>
      <c r="K36" s="83">
        <v>6</v>
      </c>
      <c r="L36" s="83">
        <v>1968</v>
      </c>
      <c r="M36" s="83">
        <v>328</v>
      </c>
      <c r="N36" s="75">
        <f t="shared" si="0"/>
        <v>16.666666666666664</v>
      </c>
      <c r="O36" s="83">
        <v>12873</v>
      </c>
      <c r="P36" s="74">
        <f t="shared" si="1"/>
        <v>15580</v>
      </c>
      <c r="Q36" s="83">
        <v>28453</v>
      </c>
      <c r="R36" s="83">
        <v>0</v>
      </c>
      <c r="S36" s="74">
        <f t="shared" si="2"/>
        <v>3404</v>
      </c>
      <c r="T36" s="83">
        <v>3404</v>
      </c>
      <c r="U36" s="103">
        <v>12952</v>
      </c>
    </row>
    <row r="37" spans="1:21" ht="25.5" customHeight="1">
      <c r="A37" s="91" t="s">
        <v>80</v>
      </c>
      <c r="B37" s="87" t="s">
        <v>60</v>
      </c>
      <c r="C37" s="87"/>
      <c r="D37" s="88" t="s">
        <v>0</v>
      </c>
      <c r="E37" s="83">
        <v>3</v>
      </c>
      <c r="F37" s="83">
        <v>3</v>
      </c>
      <c r="G37" s="84">
        <v>3</v>
      </c>
      <c r="H37" s="85">
        <v>23.5</v>
      </c>
      <c r="I37" s="83">
        <v>8</v>
      </c>
      <c r="J37" s="73">
        <v>10000</v>
      </c>
      <c r="K37" s="83">
        <v>3</v>
      </c>
      <c r="L37" s="83">
        <v>1365</v>
      </c>
      <c r="M37" s="83">
        <v>1121</v>
      </c>
      <c r="N37" s="75">
        <f t="shared" si="0"/>
        <v>82.124542124542117</v>
      </c>
      <c r="O37" s="83"/>
      <c r="P37" s="74">
        <f t="shared" si="1"/>
        <v>125202</v>
      </c>
      <c r="Q37" s="83">
        <v>125202</v>
      </c>
      <c r="R37" s="83">
        <v>0</v>
      </c>
      <c r="S37" s="74">
        <f t="shared" si="2"/>
        <v>12962</v>
      </c>
      <c r="T37" s="83">
        <v>12962</v>
      </c>
      <c r="U37" s="103">
        <v>130701</v>
      </c>
    </row>
    <row r="38" spans="1:21" ht="25.5" customHeight="1">
      <c r="A38" s="91" t="s">
        <v>81</v>
      </c>
      <c r="B38" s="87" t="s">
        <v>60</v>
      </c>
      <c r="C38" s="87"/>
      <c r="D38" s="88" t="s">
        <v>0</v>
      </c>
      <c r="E38" s="83">
        <v>5</v>
      </c>
      <c r="F38" s="83">
        <v>4</v>
      </c>
      <c r="G38" s="84">
        <v>3</v>
      </c>
      <c r="H38" s="85">
        <v>110.95</v>
      </c>
      <c r="I38" s="83">
        <v>2</v>
      </c>
      <c r="J38" s="73">
        <v>10000</v>
      </c>
      <c r="K38" s="83">
        <v>3</v>
      </c>
      <c r="L38" s="83">
        <v>1095</v>
      </c>
      <c r="M38" s="83">
        <v>471</v>
      </c>
      <c r="N38" s="75">
        <f t="shared" si="0"/>
        <v>43.013698630136986</v>
      </c>
      <c r="O38" s="83">
        <v>15149</v>
      </c>
      <c r="P38" s="74">
        <f t="shared" si="1"/>
        <v>3544</v>
      </c>
      <c r="Q38" s="83">
        <v>18693</v>
      </c>
      <c r="R38" s="83">
        <v>0</v>
      </c>
      <c r="S38" s="74">
        <f t="shared" si="2"/>
        <v>2723</v>
      </c>
      <c r="T38" s="83">
        <v>2723</v>
      </c>
      <c r="U38" s="103">
        <v>15127</v>
      </c>
    </row>
    <row r="39" spans="1:21" ht="25.5" customHeight="1">
      <c r="A39" s="91" t="s">
        <v>82</v>
      </c>
      <c r="B39" s="87" t="s">
        <v>60</v>
      </c>
      <c r="C39" s="87"/>
      <c r="D39" s="88" t="s">
        <v>11</v>
      </c>
      <c r="E39" s="83">
        <v>24</v>
      </c>
      <c r="F39" s="83">
        <v>18</v>
      </c>
      <c r="G39" s="84">
        <v>18</v>
      </c>
      <c r="H39" s="85"/>
      <c r="I39" s="83"/>
      <c r="J39" s="73">
        <v>40000</v>
      </c>
      <c r="K39" s="83">
        <v>18</v>
      </c>
      <c r="L39" s="83">
        <v>6570</v>
      </c>
      <c r="M39" s="83">
        <v>669</v>
      </c>
      <c r="N39" s="75">
        <f t="shared" si="0"/>
        <v>10.182648401826484</v>
      </c>
      <c r="O39" s="83">
        <v>38074</v>
      </c>
      <c r="P39" s="74">
        <f t="shared" si="1"/>
        <v>355269</v>
      </c>
      <c r="Q39" s="83">
        <v>393343</v>
      </c>
      <c r="R39" s="83">
        <v>4350</v>
      </c>
      <c r="S39" s="74">
        <f t="shared" si="2"/>
        <v>50668</v>
      </c>
      <c r="T39" s="83">
        <v>55018</v>
      </c>
      <c r="U39" s="103">
        <v>38074</v>
      </c>
    </row>
    <row r="40" spans="1:21" ht="25.5" customHeight="1">
      <c r="A40" s="91" t="s">
        <v>83</v>
      </c>
      <c r="B40" s="87" t="s">
        <v>60</v>
      </c>
      <c r="C40" s="87"/>
      <c r="D40" s="88" t="s">
        <v>11</v>
      </c>
      <c r="E40" s="83">
        <v>59</v>
      </c>
      <c r="F40" s="83">
        <v>39</v>
      </c>
      <c r="G40" s="84">
        <v>37</v>
      </c>
      <c r="H40" s="85"/>
      <c r="I40" s="83"/>
      <c r="J40" s="73">
        <v>18000</v>
      </c>
      <c r="K40" s="83">
        <v>37</v>
      </c>
      <c r="L40" s="85">
        <v>13505</v>
      </c>
      <c r="M40" s="85">
        <v>3733</v>
      </c>
      <c r="N40" s="75">
        <f t="shared" si="0"/>
        <v>27.641614216956683</v>
      </c>
      <c r="O40" s="85">
        <v>110628.9</v>
      </c>
      <c r="P40" s="74">
        <f t="shared" si="1"/>
        <v>46218.899999999994</v>
      </c>
      <c r="Q40" s="83">
        <v>156847.79999999999</v>
      </c>
      <c r="R40" s="83">
        <v>0</v>
      </c>
      <c r="S40" s="74">
        <f t="shared" si="2"/>
        <v>8066</v>
      </c>
      <c r="T40" s="83">
        <v>8066</v>
      </c>
      <c r="U40" s="104">
        <v>110628.9</v>
      </c>
    </row>
    <row r="41" spans="1:21" ht="25.5" customHeight="1">
      <c r="A41" s="91" t="s">
        <v>84</v>
      </c>
      <c r="B41" s="87" t="s">
        <v>60</v>
      </c>
      <c r="C41" s="87"/>
      <c r="D41" s="88" t="s">
        <v>11</v>
      </c>
      <c r="E41" s="83">
        <v>15</v>
      </c>
      <c r="F41" s="83">
        <v>14</v>
      </c>
      <c r="G41" s="84">
        <v>16</v>
      </c>
      <c r="H41" s="85"/>
      <c r="I41" s="83"/>
      <c r="J41" s="73">
        <v>10250</v>
      </c>
      <c r="K41" s="83">
        <v>16</v>
      </c>
      <c r="L41" s="83">
        <v>5840</v>
      </c>
      <c r="M41" s="83">
        <v>5680</v>
      </c>
      <c r="N41" s="75">
        <f t="shared" si="0"/>
        <v>97.260273972602747</v>
      </c>
      <c r="O41" s="83">
        <v>17441</v>
      </c>
      <c r="P41" s="74">
        <f t="shared" si="1"/>
        <v>11628</v>
      </c>
      <c r="Q41" s="83">
        <v>29069</v>
      </c>
      <c r="R41" s="83">
        <v>3</v>
      </c>
      <c r="S41" s="74">
        <f t="shared" si="2"/>
        <v>6573</v>
      </c>
      <c r="T41" s="83">
        <v>6576</v>
      </c>
      <c r="U41" s="103">
        <v>17494</v>
      </c>
    </row>
    <row r="42" spans="1:21" ht="25.5" customHeight="1">
      <c r="A42" s="91" t="s">
        <v>85</v>
      </c>
      <c r="B42" s="87" t="s">
        <v>60</v>
      </c>
      <c r="C42" s="87"/>
      <c r="D42" s="88" t="s">
        <v>11</v>
      </c>
      <c r="E42" s="83">
        <v>6</v>
      </c>
      <c r="F42" s="83">
        <v>4</v>
      </c>
      <c r="G42" s="84">
        <v>5</v>
      </c>
      <c r="H42" s="85"/>
      <c r="I42" s="83"/>
      <c r="J42" s="73">
        <v>9000</v>
      </c>
      <c r="K42" s="83">
        <v>5</v>
      </c>
      <c r="L42" s="83">
        <v>1825</v>
      </c>
      <c r="M42" s="83">
        <v>1825</v>
      </c>
      <c r="N42" s="75">
        <f t="shared" si="0"/>
        <v>100</v>
      </c>
      <c r="O42" s="83">
        <v>28275</v>
      </c>
      <c r="P42" s="74">
        <f t="shared" si="1"/>
        <v>28275</v>
      </c>
      <c r="Q42" s="83">
        <v>56550</v>
      </c>
      <c r="R42" s="83">
        <v>0</v>
      </c>
      <c r="S42" s="74">
        <f t="shared" si="2"/>
        <v>4310</v>
      </c>
      <c r="T42" s="83">
        <v>4310</v>
      </c>
      <c r="U42" s="103">
        <v>56030</v>
      </c>
    </row>
    <row r="43" spans="1:21" ht="25.5" customHeight="1">
      <c r="A43" s="91" t="s">
        <v>86</v>
      </c>
      <c r="B43" s="87" t="s">
        <v>60</v>
      </c>
      <c r="C43" s="87" t="s">
        <v>87</v>
      </c>
      <c r="D43" s="88" t="s">
        <v>1</v>
      </c>
      <c r="E43" s="83">
        <v>10</v>
      </c>
      <c r="F43" s="83">
        <v>9</v>
      </c>
      <c r="G43" s="84">
        <v>7</v>
      </c>
      <c r="H43" s="85">
        <v>0</v>
      </c>
      <c r="I43" s="83">
        <v>13</v>
      </c>
      <c r="J43" s="73">
        <v>10000</v>
      </c>
      <c r="K43" s="83">
        <v>7</v>
      </c>
      <c r="L43" s="83">
        <v>2555</v>
      </c>
      <c r="M43" s="83">
        <v>0</v>
      </c>
      <c r="N43" s="75">
        <f t="shared" si="0"/>
        <v>0</v>
      </c>
      <c r="O43" s="83">
        <v>0</v>
      </c>
      <c r="P43" s="74">
        <f t="shared" si="1"/>
        <v>0</v>
      </c>
      <c r="Q43" s="83">
        <v>0</v>
      </c>
      <c r="R43" s="83">
        <v>0</v>
      </c>
      <c r="S43" s="74">
        <f t="shared" si="2"/>
        <v>0</v>
      </c>
      <c r="T43" s="83">
        <v>0</v>
      </c>
      <c r="U43" s="103">
        <v>0</v>
      </c>
    </row>
    <row r="44" spans="1:21" ht="25.5" customHeight="1">
      <c r="A44" s="91" t="s">
        <v>88</v>
      </c>
      <c r="B44" s="87" t="s">
        <v>60</v>
      </c>
      <c r="C44" s="87" t="s">
        <v>87</v>
      </c>
      <c r="D44" s="88" t="s">
        <v>11</v>
      </c>
      <c r="E44" s="83">
        <v>5</v>
      </c>
      <c r="F44" s="83">
        <v>5</v>
      </c>
      <c r="G44" s="84">
        <v>4</v>
      </c>
      <c r="H44" s="85"/>
      <c r="I44" s="83"/>
      <c r="J44" s="73">
        <v>9000</v>
      </c>
      <c r="K44" s="83">
        <v>4</v>
      </c>
      <c r="L44" s="83">
        <v>1460</v>
      </c>
      <c r="M44" s="83">
        <v>0</v>
      </c>
      <c r="N44" s="75">
        <f t="shared" si="0"/>
        <v>0</v>
      </c>
      <c r="O44" s="83">
        <v>0</v>
      </c>
      <c r="P44" s="74">
        <f t="shared" si="1"/>
        <v>0</v>
      </c>
      <c r="Q44" s="83">
        <v>0</v>
      </c>
      <c r="R44" s="83">
        <v>0</v>
      </c>
      <c r="S44" s="74">
        <f t="shared" si="2"/>
        <v>0</v>
      </c>
      <c r="T44" s="83">
        <v>0</v>
      </c>
      <c r="U44" s="103">
        <v>0</v>
      </c>
    </row>
    <row r="45" spans="1:21" ht="25.5" customHeight="1">
      <c r="A45" s="91" t="s">
        <v>89</v>
      </c>
      <c r="B45" s="87" t="s">
        <v>60</v>
      </c>
      <c r="C45" s="87" t="s">
        <v>87</v>
      </c>
      <c r="D45" s="88" t="s">
        <v>0</v>
      </c>
      <c r="E45" s="83">
        <v>7</v>
      </c>
      <c r="F45" s="83">
        <v>5</v>
      </c>
      <c r="G45" s="84">
        <v>5</v>
      </c>
      <c r="H45" s="85">
        <v>11.6</v>
      </c>
      <c r="I45" s="83">
        <v>1</v>
      </c>
      <c r="J45" s="73">
        <v>4000</v>
      </c>
      <c r="K45" s="83">
        <v>5</v>
      </c>
      <c r="L45" s="83">
        <v>1460</v>
      </c>
      <c r="M45" s="83">
        <v>82</v>
      </c>
      <c r="N45" s="75">
        <f>IF(L45=0,0,M45/L45*100)</f>
        <v>5.6164383561643838</v>
      </c>
      <c r="O45" s="83">
        <v>1531</v>
      </c>
      <c r="P45" s="74">
        <f>Q45-O45</f>
        <v>1685</v>
      </c>
      <c r="Q45" s="83">
        <v>3216</v>
      </c>
      <c r="R45" s="83">
        <v>0</v>
      </c>
      <c r="S45" s="74">
        <f>T45-R45</f>
        <v>245</v>
      </c>
      <c r="T45" s="83">
        <v>245</v>
      </c>
      <c r="U45" s="103">
        <v>3185</v>
      </c>
    </row>
    <row r="46" spans="1:21" ht="25.5" customHeight="1">
      <c r="A46" s="91" t="s">
        <v>90</v>
      </c>
      <c r="B46" s="87" t="s">
        <v>60</v>
      </c>
      <c r="C46" s="87" t="s">
        <v>87</v>
      </c>
      <c r="D46" s="88" t="s">
        <v>0</v>
      </c>
      <c r="E46" s="83">
        <v>15</v>
      </c>
      <c r="F46" s="83">
        <v>13</v>
      </c>
      <c r="G46" s="84">
        <v>5</v>
      </c>
      <c r="H46" s="85">
        <v>84.7</v>
      </c>
      <c r="I46" s="83">
        <v>4</v>
      </c>
      <c r="J46" s="73">
        <v>24500</v>
      </c>
      <c r="K46" s="83">
        <v>5</v>
      </c>
      <c r="L46" s="83">
        <v>1825</v>
      </c>
      <c r="M46" s="83">
        <v>728</v>
      </c>
      <c r="N46" s="75">
        <f t="shared" si="0"/>
        <v>39.890410958904113</v>
      </c>
      <c r="O46" s="83">
        <v>92481</v>
      </c>
      <c r="P46" s="74">
        <f t="shared" si="1"/>
        <v>55518</v>
      </c>
      <c r="Q46" s="83">
        <v>147999</v>
      </c>
      <c r="R46" s="83">
        <v>0</v>
      </c>
      <c r="S46" s="74">
        <f t="shared" si="2"/>
        <v>13307</v>
      </c>
      <c r="T46" s="83">
        <v>13307</v>
      </c>
      <c r="U46" s="103">
        <v>147114</v>
      </c>
    </row>
    <row r="47" spans="1:21" ht="25.5" customHeight="1">
      <c r="A47" s="39" t="s">
        <v>90</v>
      </c>
      <c r="B47" s="49" t="s">
        <v>60</v>
      </c>
      <c r="C47" s="11" t="s">
        <v>87</v>
      </c>
      <c r="D47" s="40" t="s">
        <v>11</v>
      </c>
      <c r="E47" s="83">
        <v>19</v>
      </c>
      <c r="F47" s="83">
        <v>17</v>
      </c>
      <c r="G47" s="84">
        <v>14</v>
      </c>
      <c r="H47" s="85"/>
      <c r="I47" s="83"/>
      <c r="J47" s="73"/>
      <c r="K47" s="83">
        <v>14</v>
      </c>
      <c r="L47" s="83">
        <v>5110</v>
      </c>
      <c r="M47" s="83">
        <v>1335</v>
      </c>
      <c r="N47" s="75">
        <f t="shared" si="0"/>
        <v>26.125244618395303</v>
      </c>
      <c r="O47" s="83">
        <v>15612</v>
      </c>
      <c r="P47" s="74">
        <f t="shared" si="1"/>
        <v>26648</v>
      </c>
      <c r="Q47" s="83">
        <v>42260</v>
      </c>
      <c r="R47" s="83">
        <v>0</v>
      </c>
      <c r="S47" s="74">
        <f t="shared" si="2"/>
        <v>2160</v>
      </c>
      <c r="T47" s="83">
        <v>2160</v>
      </c>
      <c r="U47" s="103">
        <v>15668</v>
      </c>
    </row>
    <row r="48" spans="1:21" ht="25.5" customHeight="1">
      <c r="A48" s="39" t="s">
        <v>91</v>
      </c>
      <c r="B48" s="49" t="s">
        <v>60</v>
      </c>
      <c r="C48" s="11" t="s">
        <v>87</v>
      </c>
      <c r="D48" s="40" t="s">
        <v>0</v>
      </c>
      <c r="E48" s="83">
        <v>33</v>
      </c>
      <c r="F48" s="83">
        <v>26</v>
      </c>
      <c r="G48" s="84">
        <v>21</v>
      </c>
      <c r="H48" s="85">
        <v>142.1</v>
      </c>
      <c r="I48" s="83">
        <v>3</v>
      </c>
      <c r="J48" s="73">
        <v>10000</v>
      </c>
      <c r="K48" s="83">
        <v>21</v>
      </c>
      <c r="L48" s="83">
        <v>7300</v>
      </c>
      <c r="M48" s="83">
        <v>5440</v>
      </c>
      <c r="N48" s="75">
        <f t="shared" si="0"/>
        <v>74.520547945205479</v>
      </c>
      <c r="O48" s="83">
        <v>0</v>
      </c>
      <c r="P48" s="74">
        <f t="shared" si="1"/>
        <v>31012</v>
      </c>
      <c r="Q48" s="83">
        <v>31012</v>
      </c>
      <c r="R48" s="83">
        <v>0</v>
      </c>
      <c r="S48" s="74">
        <f t="shared" si="2"/>
        <v>4343</v>
      </c>
      <c r="T48" s="83">
        <v>4343</v>
      </c>
      <c r="U48" s="103">
        <v>27111</v>
      </c>
    </row>
    <row r="49" spans="1:21" ht="25.5" customHeight="1">
      <c r="A49" s="39" t="s">
        <v>92</v>
      </c>
      <c r="B49" s="49" t="s">
        <v>60</v>
      </c>
      <c r="C49" s="11" t="s">
        <v>87</v>
      </c>
      <c r="D49" s="40" t="s">
        <v>11</v>
      </c>
      <c r="E49" s="83">
        <v>33</v>
      </c>
      <c r="F49" s="83">
        <v>26</v>
      </c>
      <c r="G49" s="84">
        <v>33</v>
      </c>
      <c r="H49" s="85"/>
      <c r="I49" s="83"/>
      <c r="J49" s="73"/>
      <c r="K49" s="83">
        <v>33</v>
      </c>
      <c r="L49" s="83">
        <v>7300</v>
      </c>
      <c r="M49" s="83">
        <v>5440</v>
      </c>
      <c r="N49" s="75">
        <f t="shared" si="0"/>
        <v>74.520547945205479</v>
      </c>
      <c r="O49" s="83">
        <v>13379</v>
      </c>
      <c r="P49" s="74">
        <f t="shared" si="1"/>
        <v>11896</v>
      </c>
      <c r="Q49" s="83">
        <v>25275</v>
      </c>
      <c r="R49" s="83">
        <v>0</v>
      </c>
      <c r="S49" s="74">
        <f t="shared" si="2"/>
        <v>772</v>
      </c>
      <c r="T49" s="83">
        <v>772</v>
      </c>
      <c r="U49" s="103">
        <v>13379</v>
      </c>
    </row>
    <row r="50" spans="1:21" ht="25.5" customHeight="1">
      <c r="A50" s="39" t="s">
        <v>93</v>
      </c>
      <c r="B50" s="49" t="s">
        <v>60</v>
      </c>
      <c r="C50" s="11" t="s">
        <v>87</v>
      </c>
      <c r="D50" s="40" t="s">
        <v>1</v>
      </c>
      <c r="E50" s="83">
        <v>36</v>
      </c>
      <c r="F50" s="83">
        <v>28</v>
      </c>
      <c r="G50" s="84">
        <v>13</v>
      </c>
      <c r="H50" s="85">
        <v>636.4</v>
      </c>
      <c r="I50" s="83">
        <v>13</v>
      </c>
      <c r="J50" s="73">
        <v>14000</v>
      </c>
      <c r="K50" s="83">
        <v>13</v>
      </c>
      <c r="L50" s="83">
        <v>4745</v>
      </c>
      <c r="M50" s="83">
        <v>59</v>
      </c>
      <c r="N50" s="75">
        <f t="shared" si="0"/>
        <v>1.2434141201264488</v>
      </c>
      <c r="O50" s="83">
        <v>3375</v>
      </c>
      <c r="P50" s="74">
        <f t="shared" si="1"/>
        <v>290</v>
      </c>
      <c r="Q50" s="83">
        <v>3665</v>
      </c>
      <c r="R50" s="83">
        <v>0</v>
      </c>
      <c r="S50" s="74">
        <f t="shared" si="2"/>
        <v>157</v>
      </c>
      <c r="T50" s="83">
        <v>157</v>
      </c>
      <c r="U50" s="103">
        <v>3373.8</v>
      </c>
    </row>
    <row r="51" spans="1:21" ht="25.5" customHeight="1">
      <c r="A51" s="39" t="s">
        <v>94</v>
      </c>
      <c r="B51" s="49" t="s">
        <v>60</v>
      </c>
      <c r="C51" s="11"/>
      <c r="D51" s="40" t="s">
        <v>11</v>
      </c>
      <c r="E51" s="83">
        <v>36</v>
      </c>
      <c r="F51" s="83">
        <v>28</v>
      </c>
      <c r="G51" s="84">
        <v>4</v>
      </c>
      <c r="H51" s="85"/>
      <c r="I51" s="83"/>
      <c r="J51" s="73"/>
      <c r="K51" s="83">
        <v>4</v>
      </c>
      <c r="L51" s="83">
        <v>666</v>
      </c>
      <c r="M51" s="83">
        <v>146</v>
      </c>
      <c r="N51" s="75">
        <f t="shared" si="0"/>
        <v>21.921921921921921</v>
      </c>
      <c r="O51" s="83">
        <v>2295</v>
      </c>
      <c r="P51" s="74">
        <f t="shared" si="1"/>
        <v>2328</v>
      </c>
      <c r="Q51" s="83">
        <v>4623</v>
      </c>
      <c r="R51" s="83">
        <v>0</v>
      </c>
      <c r="S51" s="74">
        <f t="shared" si="2"/>
        <v>246</v>
      </c>
      <c r="T51" s="83">
        <v>246</v>
      </c>
      <c r="U51" s="103">
        <v>2298</v>
      </c>
    </row>
    <row r="52" spans="1:21" ht="25.5" customHeight="1">
      <c r="A52" s="39" t="s">
        <v>95</v>
      </c>
      <c r="B52" s="49" t="s">
        <v>60</v>
      </c>
      <c r="C52" s="11" t="s">
        <v>87</v>
      </c>
      <c r="D52" s="40" t="s">
        <v>11</v>
      </c>
      <c r="E52" s="83">
        <v>8</v>
      </c>
      <c r="F52" s="83">
        <v>6</v>
      </c>
      <c r="G52" s="84">
        <v>1</v>
      </c>
      <c r="H52" s="85"/>
      <c r="I52" s="83"/>
      <c r="J52" s="73">
        <v>7000</v>
      </c>
      <c r="K52" s="83">
        <v>1</v>
      </c>
      <c r="L52" s="83">
        <v>365</v>
      </c>
      <c r="M52" s="83">
        <v>359</v>
      </c>
      <c r="N52" s="75">
        <f t="shared" si="0"/>
        <v>98.356164383561634</v>
      </c>
      <c r="O52" s="83">
        <v>19915</v>
      </c>
      <c r="P52" s="74">
        <f t="shared" si="1"/>
        <v>24340</v>
      </c>
      <c r="Q52" s="83">
        <v>44255</v>
      </c>
      <c r="R52" s="83">
        <v>0</v>
      </c>
      <c r="S52" s="74">
        <f t="shared" si="2"/>
        <v>6746</v>
      </c>
      <c r="T52" s="83">
        <v>6746</v>
      </c>
      <c r="U52" s="103">
        <v>20238</v>
      </c>
    </row>
    <row r="53" spans="1:21" ht="25.5" customHeight="1">
      <c r="A53" s="39" t="s">
        <v>96</v>
      </c>
      <c r="B53" s="49" t="s">
        <v>60</v>
      </c>
      <c r="C53" s="11" t="s">
        <v>87</v>
      </c>
      <c r="D53" s="40" t="s">
        <v>11</v>
      </c>
      <c r="E53" s="83">
        <v>4</v>
      </c>
      <c r="F53" s="83">
        <v>4</v>
      </c>
      <c r="G53" s="84">
        <v>1</v>
      </c>
      <c r="H53" s="85"/>
      <c r="I53" s="83"/>
      <c r="J53" s="73">
        <v>8000</v>
      </c>
      <c r="K53" s="83">
        <v>1</v>
      </c>
      <c r="L53" s="83">
        <v>365</v>
      </c>
      <c r="M53" s="83">
        <v>359</v>
      </c>
      <c r="N53" s="75">
        <f t="shared" si="0"/>
        <v>98.356164383561634</v>
      </c>
      <c r="O53" s="83">
        <v>1454</v>
      </c>
      <c r="P53" s="74">
        <f t="shared" si="1"/>
        <v>46548</v>
      </c>
      <c r="Q53" s="83">
        <v>48002</v>
      </c>
      <c r="R53" s="83">
        <v>0</v>
      </c>
      <c r="S53" s="74">
        <f t="shared" si="2"/>
        <v>6439</v>
      </c>
      <c r="T53" s="83">
        <v>6439</v>
      </c>
      <c r="U53" s="103">
        <v>40648</v>
      </c>
    </row>
    <row r="54" spans="1:21" ht="25.5" customHeight="1">
      <c r="A54" s="39" t="s">
        <v>97</v>
      </c>
      <c r="B54" s="49" t="s">
        <v>60</v>
      </c>
      <c r="C54" s="11" t="s">
        <v>87</v>
      </c>
      <c r="D54" s="40" t="s">
        <v>11</v>
      </c>
      <c r="E54" s="83">
        <v>5</v>
      </c>
      <c r="F54" s="83">
        <v>5</v>
      </c>
      <c r="G54" s="84">
        <v>4</v>
      </c>
      <c r="H54" s="85"/>
      <c r="I54" s="83"/>
      <c r="J54" s="73">
        <v>5000</v>
      </c>
      <c r="K54" s="83">
        <v>4</v>
      </c>
      <c r="L54" s="83">
        <v>1460</v>
      </c>
      <c r="M54" s="83">
        <v>667</v>
      </c>
      <c r="N54" s="75">
        <f t="shared" si="0"/>
        <v>45.68493150684931</v>
      </c>
      <c r="O54" s="83">
        <v>11710</v>
      </c>
      <c r="P54" s="74">
        <f t="shared" si="1"/>
        <v>17564</v>
      </c>
      <c r="Q54" s="83">
        <v>29274</v>
      </c>
      <c r="R54" s="83">
        <v>0</v>
      </c>
      <c r="S54" s="74">
        <f t="shared" si="2"/>
        <v>2437</v>
      </c>
      <c r="T54" s="83">
        <v>2437</v>
      </c>
      <c r="U54" s="103">
        <v>29244</v>
      </c>
    </row>
    <row r="55" spans="1:21" ht="25.5" customHeight="1">
      <c r="A55" s="39" t="s">
        <v>98</v>
      </c>
      <c r="B55" s="49" t="s">
        <v>60</v>
      </c>
      <c r="C55" s="11" t="s">
        <v>87</v>
      </c>
      <c r="D55" s="40" t="s">
        <v>11</v>
      </c>
      <c r="E55" s="83">
        <v>2</v>
      </c>
      <c r="F55" s="83">
        <v>2</v>
      </c>
      <c r="G55" s="83">
        <v>2</v>
      </c>
      <c r="H55" s="85"/>
      <c r="I55" s="83"/>
      <c r="J55" s="73">
        <v>3000</v>
      </c>
      <c r="K55" s="83">
        <v>2</v>
      </c>
      <c r="L55" s="83">
        <v>728</v>
      </c>
      <c r="M55" s="83">
        <v>364</v>
      </c>
      <c r="N55" s="75">
        <f t="shared" si="0"/>
        <v>50</v>
      </c>
      <c r="O55" s="83">
        <v>9806</v>
      </c>
      <c r="P55" s="74">
        <f t="shared" si="1"/>
        <v>19613</v>
      </c>
      <c r="Q55" s="83">
        <v>29419</v>
      </c>
      <c r="R55" s="83">
        <v>0</v>
      </c>
      <c r="S55" s="74">
        <f t="shared" si="2"/>
        <v>2492</v>
      </c>
      <c r="T55" s="83">
        <v>2492</v>
      </c>
      <c r="U55" s="103">
        <v>29405.599999999999</v>
      </c>
    </row>
    <row r="56" spans="1:21" ht="25.5" customHeight="1">
      <c r="A56" s="39" t="s">
        <v>99</v>
      </c>
      <c r="B56" s="49" t="s">
        <v>60</v>
      </c>
      <c r="C56" s="11" t="s">
        <v>87</v>
      </c>
      <c r="D56" s="40" t="s">
        <v>11</v>
      </c>
      <c r="E56" s="83">
        <v>10</v>
      </c>
      <c r="F56" s="83">
        <v>7</v>
      </c>
      <c r="G56" s="83">
        <v>9</v>
      </c>
      <c r="H56" s="85"/>
      <c r="I56" s="83"/>
      <c r="J56" s="73">
        <v>3000</v>
      </c>
      <c r="K56" s="83">
        <v>9</v>
      </c>
      <c r="L56" s="83">
        <v>3258</v>
      </c>
      <c r="M56" s="83">
        <v>362</v>
      </c>
      <c r="N56" s="75">
        <f t="shared" si="0"/>
        <v>11.111111111111111</v>
      </c>
      <c r="O56" s="83">
        <v>10680</v>
      </c>
      <c r="P56" s="74">
        <f t="shared" si="1"/>
        <v>21384</v>
      </c>
      <c r="Q56" s="83">
        <v>32064</v>
      </c>
      <c r="R56" s="83">
        <v>0</v>
      </c>
      <c r="S56" s="74">
        <f t="shared" si="2"/>
        <v>2633</v>
      </c>
      <c r="T56" s="83">
        <v>2633</v>
      </c>
      <c r="U56" s="103">
        <v>32122</v>
      </c>
    </row>
    <row r="57" spans="1:21" ht="25.5" customHeight="1">
      <c r="A57" s="39" t="s">
        <v>100</v>
      </c>
      <c r="B57" s="49" t="s">
        <v>60</v>
      </c>
      <c r="C57" s="11" t="s">
        <v>87</v>
      </c>
      <c r="D57" s="40" t="s">
        <v>11</v>
      </c>
      <c r="E57" s="83">
        <v>7</v>
      </c>
      <c r="F57" s="83">
        <v>6</v>
      </c>
      <c r="G57" s="83">
        <v>4</v>
      </c>
      <c r="H57" s="85"/>
      <c r="I57" s="83"/>
      <c r="J57" s="73">
        <v>10000</v>
      </c>
      <c r="K57" s="83">
        <v>4</v>
      </c>
      <c r="L57" s="83">
        <v>1460</v>
      </c>
      <c r="M57" s="83">
        <v>944</v>
      </c>
      <c r="N57" s="75">
        <f t="shared" si="0"/>
        <v>64.657534246575338</v>
      </c>
      <c r="O57" s="83">
        <v>56867</v>
      </c>
      <c r="P57" s="74">
        <f t="shared" si="1"/>
        <v>46490</v>
      </c>
      <c r="Q57" s="83">
        <v>103357</v>
      </c>
      <c r="R57" s="83">
        <v>0</v>
      </c>
      <c r="S57" s="74">
        <f t="shared" si="2"/>
        <v>8446</v>
      </c>
      <c r="T57" s="83">
        <v>8446</v>
      </c>
      <c r="U57" s="103">
        <v>37942</v>
      </c>
    </row>
    <row r="58" spans="1:21" ht="25.5" customHeight="1">
      <c r="A58" s="39" t="s">
        <v>101</v>
      </c>
      <c r="B58" s="49" t="s">
        <v>60</v>
      </c>
      <c r="C58" s="11" t="s">
        <v>87</v>
      </c>
      <c r="D58" s="40" t="s">
        <v>11</v>
      </c>
      <c r="E58" s="12">
        <v>32</v>
      </c>
      <c r="F58" s="12">
        <v>27</v>
      </c>
      <c r="G58" s="12">
        <v>22</v>
      </c>
      <c r="H58" s="13"/>
      <c r="I58" s="12"/>
      <c r="J58" s="73">
        <v>31000</v>
      </c>
      <c r="K58" s="12">
        <v>22</v>
      </c>
      <c r="L58" s="12">
        <v>8030</v>
      </c>
      <c r="M58" s="12">
        <v>1491</v>
      </c>
      <c r="N58" s="14">
        <f t="shared" si="0"/>
        <v>18.567870485678707</v>
      </c>
      <c r="O58" s="12">
        <v>31890</v>
      </c>
      <c r="P58" s="15">
        <f t="shared" si="1"/>
        <v>32221</v>
      </c>
      <c r="Q58" s="12">
        <v>64111</v>
      </c>
      <c r="R58" s="12">
        <v>0</v>
      </c>
      <c r="S58" s="15">
        <f t="shared" si="2"/>
        <v>5601</v>
      </c>
      <c r="T58" s="12">
        <v>5601</v>
      </c>
      <c r="U58" s="105">
        <v>45873</v>
      </c>
    </row>
    <row r="59" spans="1:21" ht="25.5" customHeight="1">
      <c r="A59" s="39" t="s">
        <v>102</v>
      </c>
      <c r="B59" s="49" t="s">
        <v>60</v>
      </c>
      <c r="C59" s="11" t="s">
        <v>87</v>
      </c>
      <c r="D59" s="40" t="s">
        <v>0</v>
      </c>
      <c r="E59" s="12">
        <v>9</v>
      </c>
      <c r="F59" s="12">
        <v>6</v>
      </c>
      <c r="G59" s="12">
        <v>3</v>
      </c>
      <c r="H59" s="13">
        <v>32.299999999999997</v>
      </c>
      <c r="I59" s="12">
        <v>2</v>
      </c>
      <c r="J59" s="73">
        <v>10000</v>
      </c>
      <c r="K59" s="12">
        <v>3</v>
      </c>
      <c r="L59" s="12">
        <v>1095</v>
      </c>
      <c r="M59" s="12">
        <v>514</v>
      </c>
      <c r="N59" s="14">
        <f t="shared" si="0"/>
        <v>46.94063926940639</v>
      </c>
      <c r="O59" s="12">
        <v>84591</v>
      </c>
      <c r="P59" s="15">
        <f t="shared" si="1"/>
        <v>15963</v>
      </c>
      <c r="Q59" s="12">
        <v>100554</v>
      </c>
      <c r="R59" s="12">
        <v>0</v>
      </c>
      <c r="S59" s="15">
        <f t="shared" si="2"/>
        <v>12731</v>
      </c>
      <c r="T59" s="12">
        <v>12731</v>
      </c>
      <c r="U59" s="105">
        <v>87184</v>
      </c>
    </row>
    <row r="60" spans="1:21" s="19" customFormat="1" ht="26.7" customHeight="1">
      <c r="A60" s="39" t="s">
        <v>103</v>
      </c>
      <c r="B60" s="49" t="s">
        <v>60</v>
      </c>
      <c r="C60" s="11"/>
      <c r="D60" s="40" t="s">
        <v>11</v>
      </c>
      <c r="E60" s="12">
        <v>37</v>
      </c>
      <c r="F60" s="12">
        <v>26</v>
      </c>
      <c r="G60" s="12">
        <v>26</v>
      </c>
      <c r="H60" s="13"/>
      <c r="I60" s="12"/>
      <c r="J60" s="73">
        <v>3000</v>
      </c>
      <c r="K60" s="12">
        <v>26</v>
      </c>
      <c r="L60" s="12">
        <v>9184</v>
      </c>
      <c r="M60" s="12">
        <v>796</v>
      </c>
      <c r="N60" s="14">
        <f t="shared" si="0"/>
        <v>8.6672473867595823</v>
      </c>
      <c r="O60" s="12">
        <v>8029</v>
      </c>
      <c r="P60" s="15">
        <f t="shared" si="1"/>
        <v>8542</v>
      </c>
      <c r="Q60" s="12">
        <v>16571</v>
      </c>
      <c r="R60" s="12">
        <v>0</v>
      </c>
      <c r="S60" s="15">
        <f t="shared" si="2"/>
        <v>1409</v>
      </c>
      <c r="T60" s="12">
        <v>1409</v>
      </c>
      <c r="U60" s="105">
        <v>8519</v>
      </c>
    </row>
    <row r="61" spans="1:21" s="19" customFormat="1" ht="26.7" customHeight="1">
      <c r="A61" s="39" t="s">
        <v>104</v>
      </c>
      <c r="B61" s="49" t="s">
        <v>60</v>
      </c>
      <c r="C61" s="11"/>
      <c r="D61" s="40" t="s">
        <v>11</v>
      </c>
      <c r="E61" s="12">
        <v>32</v>
      </c>
      <c r="F61" s="12">
        <v>28</v>
      </c>
      <c r="G61" s="12">
        <v>21</v>
      </c>
      <c r="H61" s="13"/>
      <c r="I61" s="12"/>
      <c r="J61" s="73">
        <v>35000</v>
      </c>
      <c r="K61" s="12">
        <v>21</v>
      </c>
      <c r="L61" s="12">
        <v>7665</v>
      </c>
      <c r="M61" s="12">
        <v>838</v>
      </c>
      <c r="N61" s="14">
        <f t="shared" si="0"/>
        <v>10.932811480756687</v>
      </c>
      <c r="O61" s="12">
        <v>7777.1</v>
      </c>
      <c r="P61" s="15">
        <f t="shared" si="1"/>
        <v>0</v>
      </c>
      <c r="Q61" s="12">
        <v>7777.1</v>
      </c>
      <c r="R61" s="12">
        <v>0</v>
      </c>
      <c r="S61" s="15">
        <f t="shared" si="2"/>
        <v>1365</v>
      </c>
      <c r="T61" s="12">
        <v>1365</v>
      </c>
      <c r="U61" s="105">
        <v>7777.1</v>
      </c>
    </row>
    <row r="62" spans="1:21" s="19" customFormat="1" ht="26.7" customHeight="1">
      <c r="A62" s="39" t="s">
        <v>105</v>
      </c>
      <c r="B62" s="49" t="s">
        <v>60</v>
      </c>
      <c r="C62" s="11"/>
      <c r="D62" s="40" t="s">
        <v>11</v>
      </c>
      <c r="E62" s="12">
        <v>23</v>
      </c>
      <c r="F62" s="12">
        <v>20</v>
      </c>
      <c r="G62" s="12">
        <v>4</v>
      </c>
      <c r="H62" s="13"/>
      <c r="I62" s="12"/>
      <c r="J62" s="73">
        <v>14000</v>
      </c>
      <c r="K62" s="12">
        <v>4</v>
      </c>
      <c r="L62" s="12">
        <v>1460</v>
      </c>
      <c r="M62" s="12">
        <v>311</v>
      </c>
      <c r="N62" s="14">
        <f t="shared" si="0"/>
        <v>21.301369863013701</v>
      </c>
      <c r="O62" s="12">
        <v>7497.2</v>
      </c>
      <c r="P62" s="15">
        <f t="shared" si="1"/>
        <v>9728.7000000000007</v>
      </c>
      <c r="Q62" s="12">
        <v>17225.900000000001</v>
      </c>
      <c r="R62" s="12">
        <v>0</v>
      </c>
      <c r="S62" s="15">
        <f t="shared" si="2"/>
        <v>1392</v>
      </c>
      <c r="T62" s="12">
        <v>1392</v>
      </c>
      <c r="U62" s="105">
        <v>7508</v>
      </c>
    </row>
    <row r="63" spans="1:21" s="19" customFormat="1" ht="26.7" customHeight="1">
      <c r="A63" s="39" t="s">
        <v>106</v>
      </c>
      <c r="B63" s="49" t="s">
        <v>60</v>
      </c>
      <c r="C63" s="11"/>
      <c r="D63" s="40" t="s">
        <v>11</v>
      </c>
      <c r="E63" s="12">
        <v>26</v>
      </c>
      <c r="F63" s="12">
        <v>19</v>
      </c>
      <c r="G63" s="12">
        <v>14</v>
      </c>
      <c r="H63" s="13"/>
      <c r="I63" s="12"/>
      <c r="J63" s="73">
        <v>16000</v>
      </c>
      <c r="K63" s="12">
        <v>14</v>
      </c>
      <c r="L63" s="12">
        <v>5110</v>
      </c>
      <c r="M63" s="12">
        <v>2226</v>
      </c>
      <c r="N63" s="14">
        <f t="shared" si="0"/>
        <v>43.561643835616437</v>
      </c>
      <c r="O63" s="12">
        <v>7476</v>
      </c>
      <c r="P63" s="15">
        <f t="shared" si="1"/>
        <v>9219</v>
      </c>
      <c r="Q63" s="12">
        <v>16695</v>
      </c>
      <c r="R63" s="12">
        <v>220</v>
      </c>
      <c r="S63" s="15">
        <f t="shared" si="2"/>
        <v>1243</v>
      </c>
      <c r="T63" s="12">
        <v>1463</v>
      </c>
      <c r="U63" s="105">
        <v>7476</v>
      </c>
    </row>
    <row r="64" spans="1:21" s="19" customFormat="1" ht="26.7" customHeight="1">
      <c r="A64" s="39" t="s">
        <v>107</v>
      </c>
      <c r="B64" s="49" t="s">
        <v>60</v>
      </c>
      <c r="C64" s="11"/>
      <c r="D64" s="40" t="s">
        <v>11</v>
      </c>
      <c r="E64" s="12">
        <v>24</v>
      </c>
      <c r="F64" s="12">
        <v>11</v>
      </c>
      <c r="G64" s="12">
        <v>26</v>
      </c>
      <c r="H64" s="13"/>
      <c r="I64" s="12"/>
      <c r="J64" s="73">
        <v>54000</v>
      </c>
      <c r="K64" s="12">
        <v>26</v>
      </c>
      <c r="L64" s="12">
        <v>28470</v>
      </c>
      <c r="M64" s="12">
        <v>954</v>
      </c>
      <c r="N64" s="14">
        <f t="shared" si="0"/>
        <v>3.3508956796628029</v>
      </c>
      <c r="O64" s="12">
        <v>9803</v>
      </c>
      <c r="P64" s="15">
        <f t="shared" si="1"/>
        <v>9803</v>
      </c>
      <c r="Q64" s="12">
        <v>19606</v>
      </c>
      <c r="R64" s="12">
        <v>280</v>
      </c>
      <c r="S64" s="15">
        <f t="shared" si="2"/>
        <v>1291</v>
      </c>
      <c r="T64" s="12">
        <v>1571</v>
      </c>
      <c r="U64" s="105">
        <v>9803</v>
      </c>
    </row>
    <row r="65" spans="1:21" s="19" customFormat="1" ht="26.7" customHeight="1">
      <c r="A65" s="39" t="s">
        <v>108</v>
      </c>
      <c r="B65" s="49" t="s">
        <v>30</v>
      </c>
      <c r="C65" s="11"/>
      <c r="D65" s="40" t="s">
        <v>11</v>
      </c>
      <c r="E65" s="12">
        <v>9</v>
      </c>
      <c r="F65" s="12">
        <v>7</v>
      </c>
      <c r="G65" s="12">
        <v>6</v>
      </c>
      <c r="H65" s="13"/>
      <c r="I65" s="12"/>
      <c r="J65" s="73">
        <v>5000</v>
      </c>
      <c r="K65" s="12">
        <v>6</v>
      </c>
      <c r="L65" s="12">
        <v>2172</v>
      </c>
      <c r="M65" s="12">
        <v>713</v>
      </c>
      <c r="N65" s="14">
        <f t="shared" si="0"/>
        <v>32.826887661141804</v>
      </c>
      <c r="O65" s="12">
        <v>17212</v>
      </c>
      <c r="P65" s="15">
        <f t="shared" si="1"/>
        <v>17212</v>
      </c>
      <c r="Q65" s="12">
        <v>34424</v>
      </c>
      <c r="R65" s="12">
        <v>0</v>
      </c>
      <c r="S65" s="15">
        <f t="shared" si="2"/>
        <v>3241</v>
      </c>
      <c r="T65" s="12">
        <v>3241</v>
      </c>
      <c r="U65" s="105">
        <v>17177</v>
      </c>
    </row>
    <row r="66" spans="1:21" ht="26.7" customHeight="1">
      <c r="A66" s="39" t="s">
        <v>112</v>
      </c>
      <c r="B66" s="87" t="s">
        <v>60</v>
      </c>
      <c r="C66" s="87"/>
      <c r="D66" s="88" t="s">
        <v>11</v>
      </c>
      <c r="E66" s="12">
        <v>4</v>
      </c>
      <c r="F66" s="12">
        <v>4</v>
      </c>
      <c r="G66" s="12">
        <v>5</v>
      </c>
      <c r="H66" s="13"/>
      <c r="I66" s="12"/>
      <c r="J66" s="73"/>
      <c r="K66" s="12">
        <v>5</v>
      </c>
      <c r="L66" s="12">
        <v>0</v>
      </c>
      <c r="M66" s="12">
        <v>0</v>
      </c>
      <c r="N66" s="14">
        <f t="shared" si="0"/>
        <v>0</v>
      </c>
      <c r="O66" s="12">
        <v>0</v>
      </c>
      <c r="P66" s="15">
        <f t="shared" si="1"/>
        <v>0</v>
      </c>
      <c r="Q66" s="12">
        <v>0</v>
      </c>
      <c r="R66" s="12">
        <v>0</v>
      </c>
      <c r="S66" s="15">
        <f t="shared" si="2"/>
        <v>0</v>
      </c>
      <c r="T66" s="12">
        <v>0</v>
      </c>
      <c r="U66" s="105">
        <v>0</v>
      </c>
    </row>
    <row r="67" spans="1:21" ht="26.7" customHeight="1">
      <c r="A67" s="39" t="s">
        <v>109</v>
      </c>
      <c r="B67" s="49" t="s">
        <v>60</v>
      </c>
      <c r="C67" s="11"/>
      <c r="D67" s="40" t="s">
        <v>0</v>
      </c>
      <c r="E67" s="12">
        <v>26</v>
      </c>
      <c r="F67" s="12">
        <v>20</v>
      </c>
      <c r="G67" s="12">
        <v>1</v>
      </c>
      <c r="H67" s="13">
        <v>23.8</v>
      </c>
      <c r="I67" s="12">
        <v>1</v>
      </c>
      <c r="J67" s="73">
        <v>60000</v>
      </c>
      <c r="K67" s="12">
        <v>1</v>
      </c>
      <c r="L67" s="12">
        <v>122</v>
      </c>
      <c r="M67" s="12">
        <v>81</v>
      </c>
      <c r="N67" s="14">
        <f t="shared" si="0"/>
        <v>66.393442622950815</v>
      </c>
      <c r="O67" s="12">
        <v>1869</v>
      </c>
      <c r="P67" s="15">
        <f t="shared" si="1"/>
        <v>1949</v>
      </c>
      <c r="Q67" s="12">
        <v>3818</v>
      </c>
      <c r="R67" s="12">
        <v>0</v>
      </c>
      <c r="S67" s="15">
        <f t="shared" si="2"/>
        <v>260</v>
      </c>
      <c r="T67" s="12">
        <v>260</v>
      </c>
      <c r="U67" s="105">
        <v>2288</v>
      </c>
    </row>
    <row r="68" spans="1:21" ht="26.7" customHeight="1">
      <c r="A68" s="39" t="s">
        <v>110</v>
      </c>
      <c r="B68" s="49" t="s">
        <v>60</v>
      </c>
      <c r="C68" s="11"/>
      <c r="D68" s="40" t="s">
        <v>0</v>
      </c>
      <c r="E68" s="12">
        <v>4</v>
      </c>
      <c r="F68" s="12">
        <v>4</v>
      </c>
      <c r="G68" s="12">
        <v>1</v>
      </c>
      <c r="H68" s="13">
        <v>37.299999999999997</v>
      </c>
      <c r="I68" s="12">
        <v>8</v>
      </c>
      <c r="J68" s="73">
        <v>40000</v>
      </c>
      <c r="K68" s="12">
        <v>1</v>
      </c>
      <c r="L68" s="12">
        <v>365</v>
      </c>
      <c r="M68" s="12">
        <v>82</v>
      </c>
      <c r="N68" s="14">
        <f t="shared" si="0"/>
        <v>22.465753424657535</v>
      </c>
      <c r="O68" s="12">
        <v>7119</v>
      </c>
      <c r="P68" s="15">
        <f t="shared" si="1"/>
        <v>2727</v>
      </c>
      <c r="Q68" s="12">
        <v>9846</v>
      </c>
      <c r="R68" s="12">
        <v>0</v>
      </c>
      <c r="S68" s="15">
        <f t="shared" si="2"/>
        <v>816</v>
      </c>
      <c r="T68" s="12">
        <v>816</v>
      </c>
      <c r="U68" s="105">
        <v>7119.2</v>
      </c>
    </row>
    <row r="69" spans="1:21" ht="26.7" customHeight="1">
      <c r="A69" s="39" t="s">
        <v>111</v>
      </c>
      <c r="B69" s="49" t="s">
        <v>60</v>
      </c>
      <c r="C69" s="11"/>
      <c r="D69" s="40" t="s">
        <v>11</v>
      </c>
      <c r="E69" s="12">
        <v>13</v>
      </c>
      <c r="F69" s="12">
        <v>9</v>
      </c>
      <c r="G69" s="12">
        <v>9</v>
      </c>
      <c r="H69" s="13"/>
      <c r="I69" s="12"/>
      <c r="J69" s="73">
        <v>10000</v>
      </c>
      <c r="K69" s="12">
        <v>9</v>
      </c>
      <c r="L69" s="12">
        <v>13</v>
      </c>
      <c r="M69" s="12">
        <v>2.4</v>
      </c>
      <c r="N69" s="14">
        <f t="shared" ref="N69:N73" si="3">IF(L69=0,0,M69/L69*100)</f>
        <v>18.46153846153846</v>
      </c>
      <c r="O69" s="12">
        <v>6999.5</v>
      </c>
      <c r="P69" s="15">
        <f t="shared" ref="P69:P79" si="4">Q69-O69</f>
        <v>7247.5</v>
      </c>
      <c r="Q69" s="12">
        <v>14247</v>
      </c>
      <c r="R69" s="12">
        <v>0</v>
      </c>
      <c r="S69" s="15">
        <f t="shared" ref="S69:S79" si="5">T69-R69</f>
        <v>1099</v>
      </c>
      <c r="T69" s="12">
        <v>1099</v>
      </c>
      <c r="U69" s="105">
        <v>21.3</v>
      </c>
    </row>
    <row r="70" spans="1:21" ht="26.7" customHeight="1">
      <c r="A70" s="39" t="s">
        <v>113</v>
      </c>
      <c r="B70" s="49" t="s">
        <v>60</v>
      </c>
      <c r="C70" s="11"/>
      <c r="D70" s="40" t="s">
        <v>115</v>
      </c>
      <c r="E70" s="12">
        <v>10</v>
      </c>
      <c r="F70" s="12">
        <v>7</v>
      </c>
      <c r="G70" s="12">
        <v>5</v>
      </c>
      <c r="H70" s="13">
        <v>12</v>
      </c>
      <c r="I70" s="12">
        <v>3</v>
      </c>
      <c r="J70" s="73">
        <v>5000</v>
      </c>
      <c r="K70" s="12">
        <v>5</v>
      </c>
      <c r="L70" s="12">
        <v>1215</v>
      </c>
      <c r="M70" s="12">
        <v>665</v>
      </c>
      <c r="N70" s="14">
        <f t="shared" si="3"/>
        <v>54.732510288065839</v>
      </c>
      <c r="O70" s="12">
        <v>6591.2</v>
      </c>
      <c r="P70" s="15">
        <f t="shared" si="4"/>
        <v>5939.8</v>
      </c>
      <c r="Q70" s="12">
        <v>12531</v>
      </c>
      <c r="R70" s="12">
        <v>0</v>
      </c>
      <c r="S70" s="15">
        <f t="shared" si="5"/>
        <v>1029</v>
      </c>
      <c r="T70" s="12">
        <v>1029</v>
      </c>
      <c r="U70" s="105">
        <v>6903</v>
      </c>
    </row>
    <row r="71" spans="1:21" ht="26.7" customHeight="1">
      <c r="A71" s="39" t="s">
        <v>114</v>
      </c>
      <c r="B71" s="49" t="s">
        <v>60</v>
      </c>
      <c r="C71" s="11"/>
      <c r="D71" s="40" t="s">
        <v>11</v>
      </c>
      <c r="E71" s="12">
        <v>26</v>
      </c>
      <c r="F71" s="12">
        <v>21</v>
      </c>
      <c r="G71" s="12">
        <v>6</v>
      </c>
      <c r="H71" s="13"/>
      <c r="I71" s="12"/>
      <c r="J71" s="73">
        <v>10000</v>
      </c>
      <c r="K71" s="12">
        <v>6</v>
      </c>
      <c r="L71" s="12">
        <v>720</v>
      </c>
      <c r="M71" s="12">
        <v>208</v>
      </c>
      <c r="N71" s="14">
        <f t="shared" si="3"/>
        <v>28.888888888888886</v>
      </c>
      <c r="O71" s="12">
        <v>3231</v>
      </c>
      <c r="P71" s="15">
        <f t="shared" si="4"/>
        <v>3363</v>
      </c>
      <c r="Q71" s="12">
        <v>6594</v>
      </c>
      <c r="R71" s="12">
        <v>0</v>
      </c>
      <c r="S71" s="15">
        <f t="shared" si="5"/>
        <v>561</v>
      </c>
      <c r="T71" s="12">
        <v>561</v>
      </c>
      <c r="U71" s="105">
        <v>3198</v>
      </c>
    </row>
    <row r="72" spans="1:21" ht="26.7" customHeight="1">
      <c r="A72" s="39"/>
      <c r="B72" s="49"/>
      <c r="C72" s="11"/>
      <c r="D72" s="40"/>
      <c r="E72" s="12"/>
      <c r="F72" s="12"/>
      <c r="G72" s="12"/>
      <c r="H72" s="13"/>
      <c r="I72" s="12"/>
      <c r="J72" s="70"/>
      <c r="K72" s="12"/>
      <c r="L72" s="12"/>
      <c r="M72" s="12"/>
      <c r="N72" s="14">
        <f t="shared" si="3"/>
        <v>0</v>
      </c>
      <c r="O72" s="12"/>
      <c r="P72" s="15">
        <f t="shared" si="4"/>
        <v>0</v>
      </c>
      <c r="Q72" s="12"/>
      <c r="R72" s="12"/>
      <c r="S72" s="15">
        <f t="shared" si="5"/>
        <v>0</v>
      </c>
      <c r="T72" s="12"/>
      <c r="U72" s="105"/>
    </row>
    <row r="73" spans="1:21" ht="26.7" customHeight="1" thickBot="1">
      <c r="A73" s="39"/>
      <c r="B73" s="77"/>
      <c r="C73" s="78"/>
      <c r="D73" s="79"/>
      <c r="E73" s="80"/>
      <c r="F73" s="80"/>
      <c r="G73" s="80"/>
      <c r="H73" s="81"/>
      <c r="I73" s="80"/>
      <c r="J73" s="82"/>
      <c r="K73" s="2"/>
      <c r="L73" s="2"/>
      <c r="M73" s="2"/>
      <c r="N73" s="3">
        <f t="shared" si="3"/>
        <v>0</v>
      </c>
      <c r="O73" s="2"/>
      <c r="P73" s="4">
        <f t="shared" si="4"/>
        <v>0</v>
      </c>
      <c r="Q73" s="2"/>
      <c r="R73" s="2"/>
      <c r="S73" s="4">
        <f t="shared" si="5"/>
        <v>0</v>
      </c>
      <c r="T73" s="2"/>
      <c r="U73" s="106"/>
    </row>
    <row r="74" spans="1:21" ht="18" customHeight="1" thickTop="1">
      <c r="A74" s="130" t="s">
        <v>12</v>
      </c>
      <c r="B74" s="45" t="s">
        <v>30</v>
      </c>
      <c r="C74" s="27" t="s">
        <v>25</v>
      </c>
      <c r="D74" s="112">
        <f>COUNTIF($D$7:$D$73,"路線定期")</f>
        <v>18</v>
      </c>
      <c r="E74" s="43">
        <f>SUMIF($D$7:$D$73,"路線定期",$E$7:$E$73)</f>
        <v>631</v>
      </c>
      <c r="F74" s="16">
        <f>SUMIF($D$7:$D$73,"路線定期",$F$7:$F$73)</f>
        <v>475</v>
      </c>
      <c r="G74" s="16">
        <f>SUMIF($D$7:$D$73,"路線定期",$G$7:$G$73)</f>
        <v>421</v>
      </c>
      <c r="H74" s="17">
        <f>SUMIF($D$7:$D$73,"路線定期",$H$7:$H$73)</f>
        <v>6082.6269999999995</v>
      </c>
      <c r="I74" s="16">
        <f>SUMIF($D$7:$D$73,"路線定期",$I$7:$I$73)</f>
        <v>227</v>
      </c>
      <c r="J74" s="109"/>
      <c r="K74" s="16">
        <f>SUMIF($D$7:$D$73,"路線定期",$K$7:$K$73)</f>
        <v>421</v>
      </c>
      <c r="L74" s="16">
        <f>SUMIF($D$7:$D$73,"路線定期",$L$7:$L$73)</f>
        <v>158943</v>
      </c>
      <c r="M74" s="16">
        <f>SUMIF($D$7:$D$73,"路線定期",$M$7:$M$73)</f>
        <v>76647</v>
      </c>
      <c r="N74" s="17">
        <f t="shared" ref="N74:N79" si="6">IF(L74=0,0,M74/L74*100)</f>
        <v>48.222947849228973</v>
      </c>
      <c r="O74" s="16">
        <f>SUMIF($D$7:$D$73,"路線定期",$O$7:$O$73)</f>
        <v>10524545.5</v>
      </c>
      <c r="P74" s="16">
        <f t="shared" si="4"/>
        <v>2145785.5</v>
      </c>
      <c r="Q74" s="16">
        <f>SUMIF($D$7:$D$73,"路線定期",$Q$7:$Q$73)</f>
        <v>12670331</v>
      </c>
      <c r="R74" s="16">
        <f>SUMIF($D$7:$D$73,"路線定期",$R$7:$R$73)</f>
        <v>2745477</v>
      </c>
      <c r="S74" s="16">
        <f t="shared" si="5"/>
        <v>4779665</v>
      </c>
      <c r="T74" s="16">
        <f>SUMIF($D$7:$D$73,"路線定期",$T$7:$T$73)</f>
        <v>7525142</v>
      </c>
      <c r="U74" s="18">
        <f>SUMIF($D$7:$D$73,"路線定期",$U$7:$U$73)</f>
        <v>91161319.5</v>
      </c>
    </row>
    <row r="75" spans="1:21" ht="18" customHeight="1">
      <c r="A75" s="131"/>
      <c r="B75" s="47">
        <f>AD5</f>
        <v>16</v>
      </c>
      <c r="C75" s="64">
        <f>AT5</f>
        <v>4</v>
      </c>
      <c r="D75" s="113"/>
      <c r="E75" s="30">
        <f>BN5</f>
        <v>64</v>
      </c>
      <c r="F75" s="30">
        <f>BZ5</f>
        <v>50</v>
      </c>
      <c r="G75" s="30">
        <f>CL5</f>
        <v>34</v>
      </c>
      <c r="H75" s="28">
        <f>CX5</f>
        <v>270.7</v>
      </c>
      <c r="I75" s="30">
        <f>DF5</f>
        <v>10</v>
      </c>
      <c r="J75" s="111"/>
      <c r="K75" s="30">
        <f>DN5</f>
        <v>34</v>
      </c>
      <c r="L75" s="30">
        <f>DZ5</f>
        <v>11680</v>
      </c>
      <c r="M75" s="30">
        <f>EL5</f>
        <v>6764</v>
      </c>
      <c r="N75" s="28">
        <f t="shared" si="6"/>
        <v>57.910958904109592</v>
      </c>
      <c r="O75" s="30">
        <f>EX5</f>
        <v>178603</v>
      </c>
      <c r="P75" s="30">
        <f t="shared" si="4"/>
        <v>104178</v>
      </c>
      <c r="Q75" s="30">
        <f>FJ5</f>
        <v>282781</v>
      </c>
      <c r="R75" s="30">
        <f>FV5</f>
        <v>0</v>
      </c>
      <c r="S75" s="30">
        <f t="shared" si="5"/>
        <v>30626</v>
      </c>
      <c r="T75" s="30">
        <f>GH5</f>
        <v>30626</v>
      </c>
      <c r="U75" s="32">
        <f>GT5</f>
        <v>264594</v>
      </c>
    </row>
    <row r="76" spans="1:21" ht="18" customHeight="1">
      <c r="A76" s="131"/>
      <c r="B76" s="38" t="s">
        <v>30</v>
      </c>
      <c r="C76" s="24" t="s">
        <v>48</v>
      </c>
      <c r="D76" s="118">
        <f>COUNTIF($D$7:$D$73,"路線不定期")</f>
        <v>9</v>
      </c>
      <c r="E76" s="44">
        <f>SUMIF($D$7:$D$73,"路線不定期",$E$7:$E$73)</f>
        <v>204</v>
      </c>
      <c r="F76" s="20">
        <f>SUMIF($D$7:$D$73,"路線不定期",$F$7:$F$73)</f>
        <v>118</v>
      </c>
      <c r="G76" s="20">
        <f>SUMIF($D$7:$D$73,"路線不定期",$G$7:$G$73)</f>
        <v>97</v>
      </c>
      <c r="H76" s="21">
        <f>SUMIF($D$7:$D$73,"路線不定期",$H$7:$H$73)</f>
        <v>1165.5</v>
      </c>
      <c r="I76" s="20">
        <f>SUMIF($D$7:$D$73,"路線不定期",$I$7:$I$73)</f>
        <v>49</v>
      </c>
      <c r="J76" s="109"/>
      <c r="K76" s="20">
        <f>SUMIF($D$7:$D$73,"路線不定期",$K$7:$K$73)</f>
        <v>97</v>
      </c>
      <c r="L76" s="20">
        <f>SUMIF($D$7:$D$73,"路線不定期",$L$7:$L$73)</f>
        <v>33795</v>
      </c>
      <c r="M76" s="20">
        <f>SUMIF($D$7:$D$73,"路線不定期",$M$7:$M$73)</f>
        <v>3401.3</v>
      </c>
      <c r="N76" s="21">
        <f t="shared" si="6"/>
        <v>10.064506583814174</v>
      </c>
      <c r="O76" s="20">
        <f>SUMIF($D$7:$D$73,"路線不定期",$O$7:$O$73)</f>
        <v>209073.7</v>
      </c>
      <c r="P76" s="20">
        <f t="shared" si="4"/>
        <v>67242.299999999988</v>
      </c>
      <c r="Q76" s="20">
        <f>SUMIF($D$7:$D$73,"路線不定期",$Q$7:$Q$73)</f>
        <v>276316</v>
      </c>
      <c r="R76" s="20">
        <f>SUMIF($D$7:$D$73,"路線不定期",$R$7:$R$73)</f>
        <v>0</v>
      </c>
      <c r="S76" s="20">
        <f t="shared" si="5"/>
        <v>39059</v>
      </c>
      <c r="T76" s="20">
        <f>SUMIF($D$7:$D$73,"路線不定期",$T$7:$T$73)</f>
        <v>39059</v>
      </c>
      <c r="U76" s="22">
        <f>SUMIF($D$7:$D$73,"路線不定期",$U$7:$U$73)</f>
        <v>927174.3</v>
      </c>
    </row>
    <row r="77" spans="1:21" ht="18" customHeight="1">
      <c r="A77" s="131"/>
      <c r="B77" s="23">
        <f>AH5</f>
        <v>8</v>
      </c>
      <c r="C77" s="64">
        <f>BB5</f>
        <v>2</v>
      </c>
      <c r="D77" s="119"/>
      <c r="E77" s="30">
        <f>BR5</f>
        <v>46</v>
      </c>
      <c r="F77" s="30">
        <f>CD5</f>
        <v>37</v>
      </c>
      <c r="G77" s="30">
        <f>CP5</f>
        <v>20</v>
      </c>
      <c r="H77" s="28">
        <f>DB5</f>
        <v>636.4</v>
      </c>
      <c r="I77" s="30">
        <f>DJ5</f>
        <v>26</v>
      </c>
      <c r="J77" s="120"/>
      <c r="K77" s="30">
        <f>DR5</f>
        <v>20</v>
      </c>
      <c r="L77" s="30">
        <f>ED5</f>
        <v>7300</v>
      </c>
      <c r="M77" s="30">
        <f>EP5</f>
        <v>59</v>
      </c>
      <c r="N77" s="28">
        <f t="shared" si="6"/>
        <v>0.80821917808219179</v>
      </c>
      <c r="O77" s="30">
        <f>FB5</f>
        <v>3375</v>
      </c>
      <c r="P77" s="30">
        <f t="shared" si="4"/>
        <v>290</v>
      </c>
      <c r="Q77" s="30">
        <f>FN5</f>
        <v>3665</v>
      </c>
      <c r="R77" s="30">
        <f>FZ5</f>
        <v>0</v>
      </c>
      <c r="S77" s="30">
        <f t="shared" si="5"/>
        <v>157</v>
      </c>
      <c r="T77" s="30">
        <f>GL5</f>
        <v>157</v>
      </c>
      <c r="U77" s="32">
        <f>GX5</f>
        <v>3373.8</v>
      </c>
    </row>
    <row r="78" spans="1:21" ht="18" customHeight="1">
      <c r="A78" s="131"/>
      <c r="B78" s="46" t="s">
        <v>30</v>
      </c>
      <c r="C78" s="24" t="s">
        <v>48</v>
      </c>
      <c r="D78" s="107">
        <f>COUNTIF($D$7:$D$73,"区域")</f>
        <v>38</v>
      </c>
      <c r="E78" s="44">
        <f>SUMIF($D$7:$D$73,"区域",$E$7:$E$73)</f>
        <v>693</v>
      </c>
      <c r="F78" s="20">
        <f>SUMIF($D$7:$D$73,"区域",$F$7:$F$73)</f>
        <v>521</v>
      </c>
      <c r="G78" s="20">
        <f>SUMIF($D$7:$D$73,"区域",$G$7:$G$73)</f>
        <v>432</v>
      </c>
      <c r="H78" s="109"/>
      <c r="I78" s="109"/>
      <c r="J78" s="111"/>
      <c r="K78" s="20">
        <f>SUMIF($D$7:$D$73,"区域",$K$7:$K$73)</f>
        <v>432</v>
      </c>
      <c r="L78" s="20">
        <f>SUMIF($D$7:$D$73,"区域",$L$7:$L$73)</f>
        <v>164354</v>
      </c>
      <c r="M78" s="20">
        <f>SUMIF($D$7:$D$73,"区域",$M$7:$M$73)</f>
        <v>41188.400000000001</v>
      </c>
      <c r="N78" s="21">
        <f t="shared" si="6"/>
        <v>25.060783430886989</v>
      </c>
      <c r="O78" s="20">
        <f>SUMIF($D$7:$D$73,"区域",$O$7:$O$73)</f>
        <v>727260.29999999993</v>
      </c>
      <c r="P78" s="20">
        <f t="shared" si="4"/>
        <v>958486.4</v>
      </c>
      <c r="Q78" s="20">
        <f>SUMIF($D$7:$D$73,"区域",$Q$7:$Q$73)</f>
        <v>1685746.7</v>
      </c>
      <c r="R78" s="20">
        <f>SUMIF($D$7:$D$73,"区域",$R$7:$R$73)</f>
        <v>6084</v>
      </c>
      <c r="S78" s="20">
        <f t="shared" si="5"/>
        <v>161642</v>
      </c>
      <c r="T78" s="20">
        <f>SUMIF($D$7:$D$73,"区域",$T$7:$T$73)</f>
        <v>167726</v>
      </c>
      <c r="U78" s="22">
        <f>SUMIF($D$7:$D$73,"区域",$U$7:$U$73)</f>
        <v>1144793.4000000001</v>
      </c>
    </row>
    <row r="79" spans="1:21" ht="18" customHeight="1" thickBot="1">
      <c r="A79" s="132"/>
      <c r="B79" s="48">
        <f>AL5</f>
        <v>29</v>
      </c>
      <c r="C79" s="65">
        <f>BJ5</f>
        <v>10</v>
      </c>
      <c r="D79" s="108"/>
      <c r="E79" s="31">
        <f>BV5</f>
        <v>125</v>
      </c>
      <c r="F79" s="31">
        <f>CH5</f>
        <v>105</v>
      </c>
      <c r="G79" s="31">
        <f>CT5</f>
        <v>94</v>
      </c>
      <c r="H79" s="110"/>
      <c r="I79" s="110"/>
      <c r="J79" s="110"/>
      <c r="K79" s="31">
        <f>DV5</f>
        <v>94</v>
      </c>
      <c r="L79" s="31">
        <f>EH5</f>
        <v>29536</v>
      </c>
      <c r="M79" s="31">
        <f>ET5</f>
        <v>11321</v>
      </c>
      <c r="N79" s="29">
        <f t="shared" si="6"/>
        <v>38.329496208017332</v>
      </c>
      <c r="O79" s="31">
        <f>FF5</f>
        <v>171313</v>
      </c>
      <c r="P79" s="31">
        <f t="shared" si="4"/>
        <v>246704</v>
      </c>
      <c r="Q79" s="31">
        <f>FR5</f>
        <v>418017</v>
      </c>
      <c r="R79" s="31">
        <f>GD5</f>
        <v>0</v>
      </c>
      <c r="S79" s="31">
        <f t="shared" si="5"/>
        <v>37726</v>
      </c>
      <c r="T79" s="31">
        <f>GP5</f>
        <v>37726</v>
      </c>
      <c r="U79" s="33">
        <f>HB5</f>
        <v>264519.59999999998</v>
      </c>
    </row>
  </sheetData>
  <sheetProtection formatCells="0" formatRows="0" autoFilter="0"/>
  <autoFilter ref="A6:U79"/>
  <mergeCells count="30">
    <mergeCell ref="A4:A5"/>
    <mergeCell ref="O4:Q4"/>
    <mergeCell ref="E3:I3"/>
    <mergeCell ref="J4:J5"/>
    <mergeCell ref="I4:I5"/>
    <mergeCell ref="L4:L5"/>
    <mergeCell ref="F4:F5"/>
    <mergeCell ref="E4:E5"/>
    <mergeCell ref="K4:K5"/>
    <mergeCell ref="D4:D5"/>
    <mergeCell ref="D76:D77"/>
    <mergeCell ref="J76:J77"/>
    <mergeCell ref="A1:U1"/>
    <mergeCell ref="G4:G5"/>
    <mergeCell ref="H4:H5"/>
    <mergeCell ref="C4:C5"/>
    <mergeCell ref="M4:M5"/>
    <mergeCell ref="A74:A79"/>
    <mergeCell ref="N4:N5"/>
    <mergeCell ref="U4:U5"/>
    <mergeCell ref="R4:T4"/>
    <mergeCell ref="B4:B5"/>
    <mergeCell ref="A2:U2"/>
    <mergeCell ref="L3:U3"/>
    <mergeCell ref="D78:D79"/>
    <mergeCell ref="H78:H79"/>
    <mergeCell ref="I78:I79"/>
    <mergeCell ref="J78:J79"/>
    <mergeCell ref="D74:D75"/>
    <mergeCell ref="J74:J75"/>
  </mergeCells>
  <phoneticPr fontId="2"/>
  <dataValidations count="3">
    <dataValidation type="list" allowBlank="1" showInputMessage="1" showErrorMessage="1" sqref="D80:D65534 D7:D73">
      <formula1>$X$4:$Z$4</formula1>
    </dataValidation>
    <dataValidation type="list" allowBlank="1" showInputMessage="1" showErrorMessage="1" sqref="C7:C73">
      <formula1>"★,－"</formula1>
    </dataValidation>
    <dataValidation type="list" allowBlank="1" showInputMessage="1" showErrorMessage="1" sqref="B7:B73">
      <formula1>"支局管内,局管内,局管外"</formula1>
    </dataValidation>
  </dataValidations>
  <printOptions horizontalCentered="1"/>
  <pageMargins left="0" right="0" top="0.39370078740157483" bottom="0.39370078740157483" header="0.51181102362204722" footer="0.51181102362204722"/>
  <pageSetup paperSize="9" scale="41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内訳【山形】</vt:lpstr>
      <vt:lpstr>内訳【山形】!Print_Area</vt:lpstr>
      <vt:lpstr>内訳【山形】!Print_Titles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Windows ユーザー</cp:lastModifiedBy>
  <cp:lastPrinted>2024-03-19T01:43:49Z</cp:lastPrinted>
  <dcterms:created xsi:type="dcterms:W3CDTF">2007-10-09T12:23:22Z</dcterms:created>
  <dcterms:modified xsi:type="dcterms:W3CDTF">2024-03-19T01:48:07Z</dcterms:modified>
</cp:coreProperties>
</file>