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\\195.1.1.4\0303$\03 建設課 03 工務係\09.浄化槽\07.調査・研修関係\03.総務課財政係\R01\02.01.21【経営比較分析表】\"/>
    </mc:Choice>
  </mc:AlternateContent>
  <xr:revisionPtr revIDLastSave="0" documentId="13_ncr:1_{B97DD63B-5458-46D8-9748-B84D1DAB6851}" xr6:coauthVersionLast="45" xr6:coauthVersionMax="45" xr10:uidLastSave="{00000000-0000-0000-0000-000000000000}"/>
  <workbookProtection workbookAlgorithmName="SHA-512" workbookHashValue="sQbff6tClZsn7EdE1Y4RkHk9jCyGpBt40OE1rQ3/gR8Whi34t7m9yWHOOf2eeVmZ6mOrMSVgysebU7UFys8LVw==" workbookSaltValue="ssFbAJBf4m1vwGChZuMAiQ==" workbookSpinCount="100000" lockStructure="1"/>
  <bookViews>
    <workbookView xWindow="-120" yWindow="-120" windowWidth="20730" windowHeight="11160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AD10" i="4" s="1"/>
  <c r="Q6" i="5"/>
  <c r="P6" i="5"/>
  <c r="O6" i="5"/>
  <c r="N6" i="5"/>
  <c r="B10" i="4" s="1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BB10" i="4"/>
  <c r="AT10" i="4"/>
  <c r="AL10" i="4"/>
  <c r="W10" i="4"/>
  <c r="P10" i="4"/>
  <c r="I10" i="4"/>
  <c r="BB8" i="4"/>
  <c r="AT8" i="4"/>
  <c r="AL8" i="4"/>
  <c r="W8" i="4"/>
  <c r="P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<sst xmlns="http://schemas.openxmlformats.org/spreadsheetml/2006/main" count="239" uniqueCount="114">
  <si>
    <t>経営比較分析表（平成30年度決算）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</si>
  <si>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</si>
  <si>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</si>
  <si>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</si>
  <si>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</si>
  <si>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</si>
  <si>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</si>
  <si>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</si>
  <si>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</si>
  <si>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</si>
  <si>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</si>
  <si>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</si>
  <si>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</si>
  <si>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</si>
  <si>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</si>
  <si>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</si>
  <si>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</si>
  <si>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</si>
  <si>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</si>
  <si>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</si>
  <si>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</si>
  <si>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</si>
  <si>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</si>
  <si>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平成30年度全国平均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</si>
  <si>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</si>
  <si>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</si>
  <si>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</si>
  <si>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</si>
  <si>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</si>
  <si>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</si>
  <si>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</si>
  <si>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</si>
  <si>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</si>
  <si>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</si>
  <si>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</si>
  <si>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</si>
  <si>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</si>
  <si>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</si>
  <si>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</si>
  <si>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</si>
  <si>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</si>
  <si>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</si>
  <si>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</si>
  <si>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</si>
  <si>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</si>
  <si>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</si>
  <si>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</si>
  <si>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</si>
  <si>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</si>
  <si>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</si>
  <si>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</si>
  <si>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</si>
  <si>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</si>
  <si>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</si>
  <si>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</si>
  <si>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</si>
  <si>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</si>
  <si>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</si>
  <si>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</si>
  <si>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</si>
  <si>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</si>
  <si>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</si>
  <si>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</si>
  <si>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</si>
  <si>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</si>
  <si>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</si>
  <si>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</si>
  <si>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</si>
  <si>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</si>
  <si>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</si>
  <si>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</si>
  <si>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</si>
  <si>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</si>
  <si>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</si>
  <si>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</si>
  <si>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</si>
  <si>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</si>
  <si>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</si>
  <si>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</si>
  <si>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</si>
  <si>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</si>
  <si>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</si>
  <si>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</si>
  <si>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</si>
  <si>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</si>
  <si>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</si>
  <si>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</si>
  <si>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</si>
  <si>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</si>
  <si>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</si>
  <si>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</si>
  <si>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</si>
  <si>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</si>
  <si>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</si>
  <si>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</si>
  <si>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</si>
  <si>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</si>
  <si>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</si>
  <si>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最上町</t>
  </si>
  <si>
    <t>法非適用</t>
  </si>
  <si>
    <t>下水道事業</t>
  </si>
  <si>
    <t>特定地域生活排水処理</t>
  </si>
  <si>
    <t>K3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</si>
  <si>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</si>
  <si>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</si>
  <si>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</si>
  <si>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</si>
  <si>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</si>
  <si>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</si>
  <si>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</si>
  <si>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</si>
  <si>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　今後、老朽化に伴う修繕費等の増加を見込んだ使用料設定が必要である。
　しかし、下水道・農業集落排水の使用料との格差を生むことはできない為、下水道・農業集落排水との関係を密にしながら、効率的な汚水処理事業を展開していきたい。</t>
    <phoneticPr fontId="4"/>
  </si>
  <si>
    <t>　平成30年度現在で事業開始から13年目である。今のところ老朽化による修繕等は発生していないが、今後、老朽化に伴う修繕が発生することが予想される。</t>
    <phoneticPr fontId="4"/>
  </si>
  <si>
    <t>　収益的収支については、設置基数の増加に伴う地方債の増加により、地方債償還金も多くはなっているが、黒字となっている。
　経費回収率については、全国平均より上回ってはいるものの、使用料以外の収入により賄っている状況にある。
　今後、老朽化に伴う修繕費等が増加することが予想される為、現在の使用料設定では賄えなくなることが予想される。
　水洗化率については、PFI方式の採用並びに町独自の積極策である分担金免除により、全国平均を上回っている。</t>
    <rPh sb="1" eb="4">
      <t>シュウエキテキ</t>
    </rPh>
    <rPh sb="4" eb="6">
      <t>シュウシ</t>
    </rPh>
    <rPh sb="39" eb="40">
      <t>オオ</t>
    </rPh>
    <rPh sb="49" eb="50">
      <t>クロ</t>
    </rPh>
    <rPh sb="207" eb="209">
      <t>ゼンコク</t>
    </rPh>
    <rPh sb="209" eb="211">
      <t>ヘイキン</t>
    </rPh>
    <rPh sb="212" eb="213">
      <t>ウエ</t>
    </rPh>
    <rPh sb="213" eb="214">
      <t>マワ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</si>
</sst>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4-4302-93B2-E99A5ADC1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961952"/>
        <c:axId val="197512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54-4302-93B2-E99A5ADC1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61952"/>
        <c:axId val="197512240"/>
      </c:lineChart>
      <c:dateAx>
        <c:axId val="120961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7512240"/>
        <c:crosses val="autoZero"/>
        <c:auto val="1"/>
        <c:lblOffset val="100"/>
        <c:baseTimeUnit val="years"/>
      </c:dateAx>
      <c:valAx>
        <c:axId val="197512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20961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E-441C-B42C-B86F64600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086688"/>
        <c:axId val="198087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59.08</c:v>
                </c:pt>
                <c:pt idx="1">
                  <c:v>58.25</c:v>
                </c:pt>
                <c:pt idx="2">
                  <c:v>61.55</c:v>
                </c:pt>
                <c:pt idx="3">
                  <c:v>57.22</c:v>
                </c:pt>
                <c:pt idx="4">
                  <c:v>54.93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2E-441C-B42C-B86F646007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86688"/>
        <c:axId val="198087080"/>
      </c:lineChart>
      <c:dateAx>
        <c:axId val="198086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087080"/>
        <c:crosses val="autoZero"/>
        <c:auto val="1"/>
        <c:lblOffset val="100"/>
        <c:baseTimeUnit val="years"/>
      </c:dateAx>
      <c:valAx>
        <c:axId val="198087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086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71-4EB4-9C03-271F124D5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088256"/>
        <c:axId val="198088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77.12</c:v>
                </c:pt>
                <c:pt idx="1">
                  <c:v>68.150000000000006</c:v>
                </c:pt>
                <c:pt idx="2">
                  <c:v>67.489999999999995</c:v>
                </c:pt>
                <c:pt idx="3">
                  <c:v>67.290000000000006</c:v>
                </c:pt>
                <c:pt idx="4">
                  <c:v>65.569999999999993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71-4EB4-9C03-271F124D5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88256"/>
        <c:axId val="198088648"/>
      </c:lineChart>
      <c:dateAx>
        <c:axId val="19808825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088648"/>
        <c:crosses val="autoZero"/>
        <c:auto val="1"/>
        <c:lblOffset val="100"/>
        <c:baseTimeUnit val="years"/>
      </c:dateAx>
      <c:valAx>
        <c:axId val="198088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0882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86.56</c:v>
                </c:pt>
                <c:pt idx="1">
                  <c:v>88.21</c:v>
                </c:pt>
                <c:pt idx="2">
                  <c:v>81.760000000000005</c:v>
                </c:pt>
                <c:pt idx="3">
                  <c:v>74.19</c:v>
                </c:pt>
                <c:pt idx="4">
                  <c:v>74.72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C-4ACE-A31C-561B36017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550472"/>
        <c:axId val="197550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FC-4ACE-A31C-561B36017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550472"/>
        <c:axId val="197550856"/>
      </c:lineChart>
      <c:dateAx>
        <c:axId val="1975504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7550856"/>
        <c:crosses val="autoZero"/>
        <c:auto val="1"/>
        <c:lblOffset val="100"/>
        <c:baseTimeUnit val="years"/>
      </c:dateAx>
      <c:valAx>
        <c:axId val="197550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5504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62-4278-99F4-DE5632CF0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532504"/>
        <c:axId val="197536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62-4278-99F4-DE5632CF0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532504"/>
        <c:axId val="197536360"/>
      </c:lineChart>
      <c:dateAx>
        <c:axId val="19753250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7536360"/>
        <c:crosses val="autoZero"/>
        <c:auto val="1"/>
        <c:lblOffset val="100"/>
        <c:baseTimeUnit val="years"/>
      </c:dateAx>
      <c:valAx>
        <c:axId val="197536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532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6-421D-8674-D6CE68624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32096"/>
        <c:axId val="198232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E6-421D-8674-D6CE68624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32096"/>
        <c:axId val="198232488"/>
      </c:lineChart>
      <c:dateAx>
        <c:axId val="1982320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232488"/>
        <c:crosses val="autoZero"/>
        <c:auto val="1"/>
        <c:lblOffset val="100"/>
        <c:baseTimeUnit val="years"/>
      </c:dateAx>
      <c:valAx>
        <c:axId val="198232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2320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AF-4BDB-99D9-C5A4D7788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33664"/>
        <c:axId val="198234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AF-4BDB-99D9-C5A4D77880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33664"/>
        <c:axId val="198234056"/>
      </c:lineChart>
      <c:dateAx>
        <c:axId val="19823366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234056"/>
        <c:crosses val="autoZero"/>
        <c:auto val="1"/>
        <c:lblOffset val="100"/>
        <c:baseTimeUnit val="years"/>
      </c:dateAx>
      <c:valAx>
        <c:axId val="198234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2336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BE-4430-9762-50EA9BF11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235232"/>
        <c:axId val="1982356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BE-4430-9762-50EA9BF11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235232"/>
        <c:axId val="198235624"/>
      </c:lineChart>
      <c:dateAx>
        <c:axId val="1982352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235624"/>
        <c:crosses val="autoZero"/>
        <c:auto val="1"/>
        <c:lblOffset val="100"/>
        <c:baseTimeUnit val="years"/>
      </c:dateAx>
      <c:valAx>
        <c:axId val="1982356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235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C6-4B45-A58C-D1A6167E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902568"/>
        <c:axId val="197902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416.91</c:v>
                </c:pt>
                <c:pt idx="1">
                  <c:v>392.19</c:v>
                </c:pt>
                <c:pt idx="2">
                  <c:v>413.5</c:v>
                </c:pt>
                <c:pt idx="3">
                  <c:v>407.42</c:v>
                </c:pt>
                <c:pt idx="4">
                  <c:v>386.46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C6-4B45-A58C-D1A6167E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02568"/>
        <c:axId val="197902960"/>
      </c:lineChart>
      <c:dateAx>
        <c:axId val="197902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7902960"/>
        <c:crosses val="autoZero"/>
        <c:auto val="1"/>
        <c:lblOffset val="100"/>
        <c:baseTimeUnit val="years"/>
      </c:dateAx>
      <c:valAx>
        <c:axId val="197902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902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78.58</c:v>
                </c:pt>
                <c:pt idx="1">
                  <c:v>79.78</c:v>
                </c:pt>
                <c:pt idx="2">
                  <c:v>74.010000000000005</c:v>
                </c:pt>
                <c:pt idx="3">
                  <c:v>72.47</c:v>
                </c:pt>
                <c:pt idx="4">
                  <c:v>66.849999999999994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27-4E78-9328-561199728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904136"/>
        <c:axId val="1979045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57.93</c:v>
                </c:pt>
                <c:pt idx="1">
                  <c:v>57.03</c:v>
                </c:pt>
                <c:pt idx="2">
                  <c:v>55.84</c:v>
                </c:pt>
                <c:pt idx="3">
                  <c:v>57.08</c:v>
                </c:pt>
                <c:pt idx="4">
                  <c:v>55.85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27-4E78-9328-561199728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04136"/>
        <c:axId val="197904528"/>
      </c:lineChart>
      <c:dateAx>
        <c:axId val="1979041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7904528"/>
        <c:crosses val="autoZero"/>
        <c:auto val="1"/>
        <c:lblOffset val="100"/>
        <c:baseTimeUnit val="years"/>
      </c:dateAx>
      <c:valAx>
        <c:axId val="1979045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79041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41640</c:v>
                </c:pt>
                <c:pt idx="1">
                  <c:v>42005</c:v>
                </c:pt>
                <c:pt idx="2">
                  <c:v>42370</c:v>
                </c:pt>
                <c:pt idx="3">
                  <c:v>42736</c:v>
                </c:pt>
                <c:pt idx="4">
                  <c:v>43101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159.96</c:v>
                </c:pt>
                <c:pt idx="1">
                  <c:v>159.44</c:v>
                </c:pt>
                <c:pt idx="2">
                  <c:v>175.62</c:v>
                </c:pt>
                <c:pt idx="3">
                  <c:v>179.34</c:v>
                </c:pt>
                <c:pt idx="4">
                  <c:v>200.48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9-43BF-80F3-3B01B03D3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085120"/>
        <c:axId val="198085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276.93</c:v>
                </c:pt>
                <c:pt idx="1">
                  <c:v>283.73</c:v>
                </c:pt>
                <c:pt idx="2">
                  <c:v>287.57</c:v>
                </c:pt>
                <c:pt idx="3">
                  <c:v>286.86</c:v>
                </c:pt>
                <c:pt idx="4">
                  <c:v>287.91000000000003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59-43BF-80F3-3B01B03D3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085120"/>
        <c:axId val="198085512"/>
      </c:lineChart>
      <c:dateAx>
        <c:axId val="1980851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98085512"/>
        <c:crosses val="autoZero"/>
        <c:auto val="1"/>
        <c:lblOffset val="100"/>
        <c:baseTimeUnit val="years"/>
      </c:dateAx>
      <c:valAx>
        <c:axId val="198085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98085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【325.02】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【270.94】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AC7" zoomScale="93" zoomScaleNormal="93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3" t="str">
        <f>データ!H6</f>
        <v>山形県　最上町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3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特定地域生活排水処理</v>
      </c>
      <c r="Q8" s="48"/>
      <c r="R8" s="48"/>
      <c r="S8" s="48"/>
      <c r="T8" s="48"/>
      <c r="U8" s="48"/>
      <c r="V8" s="48"/>
      <c r="W8" s="48" t="str">
        <f>データ!L6</f>
        <v>K3</v>
      </c>
      <c r="X8" s="48"/>
      <c r="Y8" s="48"/>
      <c r="Z8" s="48"/>
      <c r="AA8" s="48"/>
      <c r="AB8" s="48"/>
      <c r="AC8" s="48"/>
      <c r="AD8" s="49" t="str">
        <f>データ!$M$6</f>
        <v>非設置</v>
      </c>
      <c r="AE8" s="49"/>
      <c r="AF8" s="49"/>
      <c r="AG8" s="49"/>
      <c r="AH8" s="49"/>
      <c r="AI8" s="49"/>
      <c r="AJ8" s="49"/>
      <c r="AK8" s="3"/>
      <c r="AL8" s="50">
        <f>データ!S6</f>
        <v>8648</v>
      </c>
      <c r="AM8" s="50"/>
      <c r="AN8" s="50"/>
      <c r="AO8" s="50"/>
      <c r="AP8" s="50"/>
      <c r="AQ8" s="50"/>
      <c r="AR8" s="50"/>
      <c r="AS8" s="50"/>
      <c r="AT8" s="45">
        <f>データ!T6</f>
        <v>330.37</v>
      </c>
      <c r="AU8" s="45"/>
      <c r="AV8" s="45"/>
      <c r="AW8" s="45"/>
      <c r="AX8" s="45"/>
      <c r="AY8" s="45"/>
      <c r="AZ8" s="45"/>
      <c r="BA8" s="45"/>
      <c r="BB8" s="45">
        <f>データ!U6</f>
        <v>26.18</v>
      </c>
      <c r="BC8" s="45"/>
      <c r="BD8" s="45"/>
      <c r="BE8" s="45"/>
      <c r="BF8" s="45"/>
      <c r="BG8" s="45"/>
      <c r="BH8" s="45"/>
      <c r="BI8" s="45"/>
      <c r="BJ8" s="3"/>
      <c r="BK8" s="3"/>
      <c r="BL8" s="46" t="s">
        <v>10</v>
      </c>
      <c r="BM8" s="47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3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3"/>
      <c r="BK9" s="3"/>
      <c r="BL9" s="51" t="s">
        <v>20</v>
      </c>
      <c r="BM9" s="52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20.47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4100</v>
      </c>
      <c r="AE10" s="50"/>
      <c r="AF10" s="50"/>
      <c r="AG10" s="50"/>
      <c r="AH10" s="50"/>
      <c r="AI10" s="50"/>
      <c r="AJ10" s="50"/>
      <c r="AK10" s="2"/>
      <c r="AL10" s="50">
        <f>データ!V6</f>
        <v>1754</v>
      </c>
      <c r="AM10" s="50"/>
      <c r="AN10" s="50"/>
      <c r="AO10" s="50"/>
      <c r="AP10" s="50"/>
      <c r="AQ10" s="50"/>
      <c r="AR10" s="50"/>
      <c r="AS10" s="50"/>
      <c r="AT10" s="45">
        <f>データ!W6</f>
        <v>2.62</v>
      </c>
      <c r="AU10" s="45"/>
      <c r="AV10" s="45"/>
      <c r="AW10" s="45"/>
      <c r="AX10" s="45"/>
      <c r="AY10" s="45"/>
      <c r="AZ10" s="45"/>
      <c r="BA10" s="45"/>
      <c r="BB10" s="45">
        <f>データ!X6</f>
        <v>669.47</v>
      </c>
      <c r="BC10" s="45"/>
      <c r="BD10" s="45"/>
      <c r="BE10" s="45"/>
      <c r="BF10" s="45"/>
      <c r="BG10" s="45"/>
      <c r="BH10" s="45"/>
      <c r="BI10" s="45"/>
      <c r="BJ10" s="2"/>
      <c r="BK10" s="2"/>
      <c r="BL10" s="68" t="s">
        <v>22</v>
      </c>
      <c r="BM10" s="6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0" t="s">
        <v>24</v>
      </c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</row>
    <row r="14" spans="1:78" ht="13.5" customHeight="1" x14ac:dyDescent="0.15">
      <c r="A14" s="2"/>
      <c r="B14" s="72" t="s">
        <v>25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4"/>
      <c r="BK14" s="2"/>
      <c r="BL14" s="62" t="s">
        <v>26</v>
      </c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4"/>
    </row>
    <row r="15" spans="1:78" ht="13.5" customHeight="1" x14ac:dyDescent="0.15">
      <c r="A15" s="2"/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1"/>
      <c r="BK15" s="2"/>
      <c r="BL15" s="65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3" t="s">
        <v>113</v>
      </c>
      <c r="BM16" s="54"/>
      <c r="BN16" s="54"/>
      <c r="BO16" s="54"/>
      <c r="BP16" s="54"/>
      <c r="BQ16" s="54"/>
      <c r="BR16" s="54"/>
      <c r="BS16" s="54"/>
      <c r="BT16" s="54"/>
      <c r="BU16" s="54"/>
      <c r="BV16" s="54"/>
      <c r="BW16" s="54"/>
      <c r="BX16" s="54"/>
      <c r="BY16" s="54"/>
      <c r="BZ16" s="5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3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3"/>
      <c r="BM18" s="54"/>
      <c r="BN18" s="54"/>
      <c r="BO18" s="54"/>
      <c r="BP18" s="54"/>
      <c r="BQ18" s="54"/>
      <c r="BR18" s="54"/>
      <c r="BS18" s="54"/>
      <c r="BT18" s="54"/>
      <c r="BU18" s="54"/>
      <c r="BV18" s="54"/>
      <c r="BW18" s="54"/>
      <c r="BX18" s="54"/>
      <c r="BY18" s="54"/>
      <c r="BZ18" s="5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3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3"/>
      <c r="BM20" s="54"/>
      <c r="BN20" s="54"/>
      <c r="BO20" s="54"/>
      <c r="BP20" s="54"/>
      <c r="BQ20" s="54"/>
      <c r="BR20" s="54"/>
      <c r="BS20" s="54"/>
      <c r="BT20" s="54"/>
      <c r="BU20" s="54"/>
      <c r="BV20" s="54"/>
      <c r="BW20" s="54"/>
      <c r="BX20" s="54"/>
      <c r="BY20" s="54"/>
      <c r="BZ20" s="5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3"/>
      <c r="BM21" s="54"/>
      <c r="BN21" s="54"/>
      <c r="BO21" s="54"/>
      <c r="BP21" s="54"/>
      <c r="BQ21" s="54"/>
      <c r="BR21" s="54"/>
      <c r="BS21" s="54"/>
      <c r="BT21" s="54"/>
      <c r="BU21" s="54"/>
      <c r="BV21" s="54"/>
      <c r="BW21" s="54"/>
      <c r="BX21" s="54"/>
      <c r="BY21" s="54"/>
      <c r="BZ21" s="5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3"/>
      <c r="BM22" s="54"/>
      <c r="BN22" s="54"/>
      <c r="BO22" s="54"/>
      <c r="BP22" s="54"/>
      <c r="BQ22" s="54"/>
      <c r="BR22" s="54"/>
      <c r="BS22" s="54"/>
      <c r="BT22" s="54"/>
      <c r="BU22" s="54"/>
      <c r="BV22" s="54"/>
      <c r="BW22" s="54"/>
      <c r="BX22" s="54"/>
      <c r="BY22" s="54"/>
      <c r="BZ22" s="5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3"/>
      <c r="BM23" s="54"/>
      <c r="BN23" s="54"/>
      <c r="BO23" s="54"/>
      <c r="BP23" s="54"/>
      <c r="BQ23" s="54"/>
      <c r="BR23" s="54"/>
      <c r="BS23" s="54"/>
      <c r="BT23" s="54"/>
      <c r="BU23" s="54"/>
      <c r="BV23" s="54"/>
      <c r="BW23" s="54"/>
      <c r="BX23" s="54"/>
      <c r="BY23" s="54"/>
      <c r="BZ23" s="5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3"/>
      <c r="BM24" s="54"/>
      <c r="BN24" s="54"/>
      <c r="BO24" s="54"/>
      <c r="BP24" s="54"/>
      <c r="BQ24" s="54"/>
      <c r="BR24" s="54"/>
      <c r="BS24" s="54"/>
      <c r="BT24" s="54"/>
      <c r="BU24" s="54"/>
      <c r="BV24" s="54"/>
      <c r="BW24" s="54"/>
      <c r="BX24" s="54"/>
      <c r="BY24" s="54"/>
      <c r="BZ24" s="5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3"/>
      <c r="BM25" s="54"/>
      <c r="BN25" s="54"/>
      <c r="BO25" s="54"/>
      <c r="BP25" s="54"/>
      <c r="BQ25" s="54"/>
      <c r="BR25" s="54"/>
      <c r="BS25" s="54"/>
      <c r="BT25" s="54"/>
      <c r="BU25" s="54"/>
      <c r="BV25" s="54"/>
      <c r="BW25" s="54"/>
      <c r="BX25" s="54"/>
      <c r="BY25" s="54"/>
      <c r="BZ25" s="5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3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5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3"/>
      <c r="BM27" s="54"/>
      <c r="BN27" s="54"/>
      <c r="BO27" s="54"/>
      <c r="BP27" s="54"/>
      <c r="BQ27" s="54"/>
      <c r="BR27" s="54"/>
      <c r="BS27" s="54"/>
      <c r="BT27" s="54"/>
      <c r="BU27" s="54"/>
      <c r="BV27" s="54"/>
      <c r="BW27" s="54"/>
      <c r="BX27" s="54"/>
      <c r="BY27" s="54"/>
      <c r="BZ27" s="5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3"/>
      <c r="BM28" s="54"/>
      <c r="BN28" s="54"/>
      <c r="BO28" s="54"/>
      <c r="BP28" s="54"/>
      <c r="BQ28" s="54"/>
      <c r="BR28" s="54"/>
      <c r="BS28" s="54"/>
      <c r="BT28" s="54"/>
      <c r="BU28" s="54"/>
      <c r="BV28" s="54"/>
      <c r="BW28" s="54"/>
      <c r="BX28" s="54"/>
      <c r="BY28" s="54"/>
      <c r="BZ28" s="5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3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3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3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  <c r="BZ31" s="5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3"/>
      <c r="BM32" s="54"/>
      <c r="BN32" s="54"/>
      <c r="BO32" s="54"/>
      <c r="BP32" s="54"/>
      <c r="BQ32" s="54"/>
      <c r="BR32" s="54"/>
      <c r="BS32" s="54"/>
      <c r="BT32" s="54"/>
      <c r="BU32" s="54"/>
      <c r="BV32" s="54"/>
      <c r="BW32" s="54"/>
      <c r="BX32" s="54"/>
      <c r="BY32" s="54"/>
      <c r="BZ32" s="5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3"/>
      <c r="BM33" s="54"/>
      <c r="BN33" s="54"/>
      <c r="BO33" s="54"/>
      <c r="BP33" s="54"/>
      <c r="BQ33" s="54"/>
      <c r="BR33" s="54"/>
      <c r="BS33" s="54"/>
      <c r="BT33" s="54"/>
      <c r="BU33" s="54"/>
      <c r="BV33" s="54"/>
      <c r="BW33" s="54"/>
      <c r="BX33" s="54"/>
      <c r="BY33" s="54"/>
      <c r="BZ33" s="5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3"/>
      <c r="BM34" s="54"/>
      <c r="BN34" s="54"/>
      <c r="BO34" s="54"/>
      <c r="BP34" s="54"/>
      <c r="BQ34" s="54"/>
      <c r="BR34" s="54"/>
      <c r="BS34" s="54"/>
      <c r="BT34" s="54"/>
      <c r="BU34" s="54"/>
      <c r="BV34" s="54"/>
      <c r="BW34" s="54"/>
      <c r="BX34" s="54"/>
      <c r="BY34" s="54"/>
      <c r="BZ34" s="5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3"/>
      <c r="BM35" s="54"/>
      <c r="BN35" s="54"/>
      <c r="BO35" s="54"/>
      <c r="BP35" s="54"/>
      <c r="BQ35" s="54"/>
      <c r="BR35" s="54"/>
      <c r="BS35" s="54"/>
      <c r="BT35" s="54"/>
      <c r="BU35" s="54"/>
      <c r="BV35" s="54"/>
      <c r="BW35" s="54"/>
      <c r="BX35" s="54"/>
      <c r="BY35" s="54"/>
      <c r="BZ35" s="5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3"/>
      <c r="BM36" s="54"/>
      <c r="BN36" s="54"/>
      <c r="BO36" s="54"/>
      <c r="BP36" s="54"/>
      <c r="BQ36" s="54"/>
      <c r="BR36" s="54"/>
      <c r="BS36" s="54"/>
      <c r="BT36" s="54"/>
      <c r="BU36" s="54"/>
      <c r="BV36" s="54"/>
      <c r="BW36" s="54"/>
      <c r="BX36" s="54"/>
      <c r="BY36" s="54"/>
      <c r="BZ36" s="5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3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3"/>
      <c r="BM38" s="54"/>
      <c r="BN38" s="54"/>
      <c r="BO38" s="54"/>
      <c r="BP38" s="54"/>
      <c r="BQ38" s="54"/>
      <c r="BR38" s="54"/>
      <c r="BS38" s="54"/>
      <c r="BT38" s="54"/>
      <c r="BU38" s="54"/>
      <c r="BV38" s="54"/>
      <c r="BW38" s="54"/>
      <c r="BX38" s="54"/>
      <c r="BY38" s="54"/>
      <c r="BZ38" s="5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3"/>
      <c r="BM39" s="54"/>
      <c r="BN39" s="54"/>
      <c r="BO39" s="54"/>
      <c r="BP39" s="54"/>
      <c r="BQ39" s="54"/>
      <c r="BR39" s="54"/>
      <c r="BS39" s="54"/>
      <c r="BT39" s="54"/>
      <c r="BU39" s="54"/>
      <c r="BV39" s="54"/>
      <c r="BW39" s="54"/>
      <c r="BX39" s="54"/>
      <c r="BY39" s="54"/>
      <c r="BZ39" s="5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3"/>
      <c r="BM40" s="54"/>
      <c r="BN40" s="54"/>
      <c r="BO40" s="54"/>
      <c r="BP40" s="54"/>
      <c r="BQ40" s="54"/>
      <c r="BR40" s="54"/>
      <c r="BS40" s="54"/>
      <c r="BT40" s="54"/>
      <c r="BU40" s="54"/>
      <c r="BV40" s="54"/>
      <c r="BW40" s="54"/>
      <c r="BX40" s="54"/>
      <c r="BY40" s="54"/>
      <c r="BZ40" s="5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3"/>
      <c r="BM41" s="54"/>
      <c r="BN41" s="54"/>
      <c r="BO41" s="54"/>
      <c r="BP41" s="54"/>
      <c r="BQ41" s="54"/>
      <c r="BR41" s="54"/>
      <c r="BS41" s="54"/>
      <c r="BT41" s="54"/>
      <c r="BU41" s="54"/>
      <c r="BV41" s="54"/>
      <c r="BW41" s="54"/>
      <c r="BX41" s="54"/>
      <c r="BY41" s="54"/>
      <c r="BZ41" s="5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3"/>
      <c r="BM42" s="54"/>
      <c r="BN42" s="54"/>
      <c r="BO42" s="54"/>
      <c r="BP42" s="54"/>
      <c r="BQ42" s="54"/>
      <c r="BR42" s="54"/>
      <c r="BS42" s="54"/>
      <c r="BT42" s="54"/>
      <c r="BU42" s="54"/>
      <c r="BV42" s="54"/>
      <c r="BW42" s="54"/>
      <c r="BX42" s="54"/>
      <c r="BY42" s="54"/>
      <c r="BZ42" s="5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3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6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2" t="s">
        <v>27</v>
      </c>
      <c r="BM45" s="63"/>
      <c r="BN45" s="63"/>
      <c r="BO45" s="63"/>
      <c r="BP45" s="63"/>
      <c r="BQ45" s="63"/>
      <c r="BR45" s="63"/>
      <c r="BS45" s="63"/>
      <c r="BT45" s="63"/>
      <c r="BU45" s="63"/>
      <c r="BV45" s="63"/>
      <c r="BW45" s="63"/>
      <c r="BX45" s="63"/>
      <c r="BY45" s="63"/>
      <c r="BZ45" s="6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5"/>
      <c r="BM46" s="66"/>
      <c r="BN46" s="66"/>
      <c r="BO46" s="66"/>
      <c r="BP46" s="66"/>
      <c r="BQ46" s="66"/>
      <c r="BR46" s="66"/>
      <c r="BS46" s="66"/>
      <c r="BT46" s="66"/>
      <c r="BU46" s="66"/>
      <c r="BV46" s="66"/>
      <c r="BW46" s="66"/>
      <c r="BX46" s="66"/>
      <c r="BY46" s="66"/>
      <c r="BZ46" s="6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3" t="s">
        <v>112</v>
      </c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3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W48" s="54"/>
      <c r="BX48" s="54"/>
      <c r="BY48" s="54"/>
      <c r="BZ48" s="5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3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W49" s="54"/>
      <c r="BX49" s="54"/>
      <c r="BY49" s="54"/>
      <c r="BZ49" s="5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3"/>
      <c r="BM50" s="54"/>
      <c r="BN50" s="54"/>
      <c r="BO50" s="54"/>
      <c r="BP50" s="54"/>
      <c r="BQ50" s="54"/>
      <c r="BR50" s="54"/>
      <c r="BS50" s="54"/>
      <c r="BT50" s="54"/>
      <c r="BU50" s="54"/>
      <c r="BV50" s="54"/>
      <c r="BW50" s="54"/>
      <c r="BX50" s="54"/>
      <c r="BY50" s="54"/>
      <c r="BZ50" s="5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3"/>
      <c r="BM51" s="54"/>
      <c r="BN51" s="54"/>
      <c r="BO51" s="54"/>
      <c r="BP51" s="54"/>
      <c r="BQ51" s="54"/>
      <c r="BR51" s="54"/>
      <c r="BS51" s="54"/>
      <c r="BT51" s="54"/>
      <c r="BU51" s="54"/>
      <c r="BV51" s="54"/>
      <c r="BW51" s="54"/>
      <c r="BX51" s="54"/>
      <c r="BY51" s="54"/>
      <c r="BZ51" s="5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3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W52" s="54"/>
      <c r="BX52" s="54"/>
      <c r="BY52" s="54"/>
      <c r="BZ52" s="5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3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3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3"/>
      <c r="BM55" s="54"/>
      <c r="BN55" s="54"/>
      <c r="BO55" s="54"/>
      <c r="BP55" s="54"/>
      <c r="BQ55" s="54"/>
      <c r="BR55" s="54"/>
      <c r="BS55" s="54"/>
      <c r="BT55" s="54"/>
      <c r="BU55" s="54"/>
      <c r="BV55" s="54"/>
      <c r="BW55" s="54"/>
      <c r="BX55" s="54"/>
      <c r="BY55" s="54"/>
      <c r="BZ55" s="5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3"/>
      <c r="BM56" s="54"/>
      <c r="BN56" s="54"/>
      <c r="BO56" s="54"/>
      <c r="BP56" s="54"/>
      <c r="BQ56" s="54"/>
      <c r="BR56" s="54"/>
      <c r="BS56" s="54"/>
      <c r="BT56" s="54"/>
      <c r="BU56" s="54"/>
      <c r="BV56" s="54"/>
      <c r="BW56" s="54"/>
      <c r="BX56" s="54"/>
      <c r="BY56" s="54"/>
      <c r="BZ56" s="5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3"/>
      <c r="BM57" s="54"/>
      <c r="BN57" s="54"/>
      <c r="BO57" s="54"/>
      <c r="BP57" s="54"/>
      <c r="BQ57" s="54"/>
      <c r="BR57" s="54"/>
      <c r="BS57" s="54"/>
      <c r="BT57" s="54"/>
      <c r="BU57" s="54"/>
      <c r="BV57" s="54"/>
      <c r="BW57" s="54"/>
      <c r="BX57" s="54"/>
      <c r="BY57" s="54"/>
      <c r="BZ57" s="5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3"/>
      <c r="BM58" s="54"/>
      <c r="BN58" s="54"/>
      <c r="BO58" s="54"/>
      <c r="BP58" s="54"/>
      <c r="BQ58" s="54"/>
      <c r="BR58" s="54"/>
      <c r="BS58" s="54"/>
      <c r="BT58" s="54"/>
      <c r="BU58" s="54"/>
      <c r="BV58" s="54"/>
      <c r="BW58" s="54"/>
      <c r="BX58" s="54"/>
      <c r="BY58" s="54"/>
      <c r="BZ58" s="5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3"/>
      <c r="BM59" s="54"/>
      <c r="BN59" s="54"/>
      <c r="BO59" s="54"/>
      <c r="BP59" s="54"/>
      <c r="BQ59" s="54"/>
      <c r="BR59" s="54"/>
      <c r="BS59" s="54"/>
      <c r="BT59" s="54"/>
      <c r="BU59" s="54"/>
      <c r="BV59" s="54"/>
      <c r="BW59" s="54"/>
      <c r="BX59" s="54"/>
      <c r="BY59" s="54"/>
      <c r="BZ59" s="55"/>
    </row>
    <row r="60" spans="1:78" ht="13.5" customHeight="1" x14ac:dyDescent="0.15">
      <c r="A60" s="2"/>
      <c r="B60" s="59" t="s">
        <v>28</v>
      </c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1"/>
      <c r="BK60" s="2"/>
      <c r="BL60" s="53"/>
      <c r="BM60" s="54"/>
      <c r="BN60" s="54"/>
      <c r="BO60" s="54"/>
      <c r="BP60" s="54"/>
      <c r="BQ60" s="54"/>
      <c r="BR60" s="54"/>
      <c r="BS60" s="54"/>
      <c r="BT60" s="54"/>
      <c r="BU60" s="54"/>
      <c r="BV60" s="54"/>
      <c r="BW60" s="54"/>
      <c r="BX60" s="54"/>
      <c r="BY60" s="54"/>
      <c r="BZ60" s="55"/>
    </row>
    <row r="61" spans="1:78" ht="13.5" customHeight="1" x14ac:dyDescent="0.15">
      <c r="A61" s="2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  <c r="BK61" s="2"/>
      <c r="BL61" s="53"/>
      <c r="BM61" s="54"/>
      <c r="BN61" s="54"/>
      <c r="BO61" s="54"/>
      <c r="BP61" s="54"/>
      <c r="BQ61" s="54"/>
      <c r="BR61" s="54"/>
      <c r="BS61" s="54"/>
      <c r="BT61" s="54"/>
      <c r="BU61" s="54"/>
      <c r="BV61" s="54"/>
      <c r="BW61" s="54"/>
      <c r="BX61" s="54"/>
      <c r="BY61" s="54"/>
      <c r="BZ61" s="5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3"/>
      <c r="BM62" s="54"/>
      <c r="BN62" s="54"/>
      <c r="BO62" s="54"/>
      <c r="BP62" s="54"/>
      <c r="BQ62" s="54"/>
      <c r="BR62" s="54"/>
      <c r="BS62" s="54"/>
      <c r="BT62" s="54"/>
      <c r="BU62" s="54"/>
      <c r="BV62" s="54"/>
      <c r="BW62" s="54"/>
      <c r="BX62" s="54"/>
      <c r="BY62" s="54"/>
      <c r="BZ62" s="5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6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2" t="s">
        <v>29</v>
      </c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5"/>
      <c r="BM65" s="66"/>
      <c r="BN65" s="66"/>
      <c r="BO65" s="66"/>
      <c r="BP65" s="66"/>
      <c r="BQ65" s="66"/>
      <c r="BR65" s="66"/>
      <c r="BS65" s="66"/>
      <c r="BT65" s="66"/>
      <c r="BU65" s="66"/>
      <c r="BV65" s="66"/>
      <c r="BW65" s="66"/>
      <c r="BX65" s="66"/>
      <c r="BY65" s="66"/>
      <c r="BZ65" s="6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3" t="s">
        <v>111</v>
      </c>
      <c r="BM66" s="54"/>
      <c r="BN66" s="54"/>
      <c r="BO66" s="54"/>
      <c r="BP66" s="54"/>
      <c r="BQ66" s="54"/>
      <c r="BR66" s="54"/>
      <c r="BS66" s="54"/>
      <c r="BT66" s="54"/>
      <c r="BU66" s="54"/>
      <c r="BV66" s="54"/>
      <c r="BW66" s="54"/>
      <c r="BX66" s="54"/>
      <c r="BY66" s="54"/>
      <c r="BZ66" s="5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3"/>
      <c r="BM67" s="54"/>
      <c r="BN67" s="54"/>
      <c r="BO67" s="54"/>
      <c r="BP67" s="54"/>
      <c r="BQ67" s="54"/>
      <c r="BR67" s="54"/>
      <c r="BS67" s="54"/>
      <c r="BT67" s="54"/>
      <c r="BU67" s="54"/>
      <c r="BV67" s="54"/>
      <c r="BW67" s="54"/>
      <c r="BX67" s="54"/>
      <c r="BY67" s="54"/>
      <c r="BZ67" s="5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3"/>
      <c r="BM68" s="54"/>
      <c r="BN68" s="54"/>
      <c r="BO68" s="54"/>
      <c r="BP68" s="54"/>
      <c r="BQ68" s="54"/>
      <c r="BR68" s="54"/>
      <c r="BS68" s="54"/>
      <c r="BT68" s="54"/>
      <c r="BU68" s="54"/>
      <c r="BV68" s="54"/>
      <c r="BW68" s="54"/>
      <c r="BX68" s="54"/>
      <c r="BY68" s="54"/>
      <c r="BZ68" s="5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3"/>
      <c r="BM69" s="54"/>
      <c r="BN69" s="54"/>
      <c r="BO69" s="54"/>
      <c r="BP69" s="54"/>
      <c r="BQ69" s="54"/>
      <c r="BR69" s="54"/>
      <c r="BS69" s="54"/>
      <c r="BT69" s="54"/>
      <c r="BU69" s="54"/>
      <c r="BV69" s="54"/>
      <c r="BW69" s="54"/>
      <c r="BX69" s="54"/>
      <c r="BY69" s="54"/>
      <c r="BZ69" s="5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3"/>
      <c r="BM70" s="54"/>
      <c r="BN70" s="54"/>
      <c r="BO70" s="54"/>
      <c r="BP70" s="54"/>
      <c r="BQ70" s="54"/>
      <c r="BR70" s="54"/>
      <c r="BS70" s="54"/>
      <c r="BT70" s="54"/>
      <c r="BU70" s="54"/>
      <c r="BV70" s="54"/>
      <c r="BW70" s="54"/>
      <c r="BX70" s="54"/>
      <c r="BY70" s="54"/>
      <c r="BZ70" s="5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3"/>
      <c r="BM71" s="54"/>
      <c r="BN71" s="54"/>
      <c r="BO71" s="54"/>
      <c r="BP71" s="54"/>
      <c r="BQ71" s="54"/>
      <c r="BR71" s="54"/>
      <c r="BS71" s="54"/>
      <c r="BT71" s="54"/>
      <c r="BU71" s="54"/>
      <c r="BV71" s="54"/>
      <c r="BW71" s="54"/>
      <c r="BX71" s="54"/>
      <c r="BY71" s="54"/>
      <c r="BZ71" s="5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3"/>
      <c r="BM72" s="54"/>
      <c r="BN72" s="54"/>
      <c r="BO72" s="54"/>
      <c r="BP72" s="54"/>
      <c r="BQ72" s="54"/>
      <c r="BR72" s="54"/>
      <c r="BS72" s="54"/>
      <c r="BT72" s="54"/>
      <c r="BU72" s="54"/>
      <c r="BV72" s="54"/>
      <c r="BW72" s="54"/>
      <c r="BX72" s="54"/>
      <c r="BY72" s="54"/>
      <c r="BZ72" s="5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3"/>
      <c r="BM73" s="54"/>
      <c r="BN73" s="54"/>
      <c r="BO73" s="54"/>
      <c r="BP73" s="54"/>
      <c r="BQ73" s="54"/>
      <c r="BR73" s="54"/>
      <c r="BS73" s="54"/>
      <c r="BT73" s="54"/>
      <c r="BU73" s="54"/>
      <c r="BV73" s="54"/>
      <c r="BW73" s="54"/>
      <c r="BX73" s="54"/>
      <c r="BY73" s="54"/>
      <c r="BZ73" s="5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3"/>
      <c r="BM74" s="54"/>
      <c r="BN74" s="54"/>
      <c r="BO74" s="54"/>
      <c r="BP74" s="54"/>
      <c r="BQ74" s="54"/>
      <c r="BR74" s="54"/>
      <c r="BS74" s="54"/>
      <c r="BT74" s="54"/>
      <c r="BU74" s="54"/>
      <c r="BV74" s="54"/>
      <c r="BW74" s="54"/>
      <c r="BX74" s="54"/>
      <c r="BY74" s="54"/>
      <c r="BZ74" s="5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3"/>
      <c r="BM75" s="54"/>
      <c r="BN75" s="54"/>
      <c r="BO75" s="54"/>
      <c r="BP75" s="54"/>
      <c r="BQ75" s="54"/>
      <c r="BR75" s="54"/>
      <c r="BS75" s="54"/>
      <c r="BT75" s="54"/>
      <c r="BU75" s="54"/>
      <c r="BV75" s="54"/>
      <c r="BW75" s="54"/>
      <c r="BX75" s="54"/>
      <c r="BY75" s="54"/>
      <c r="BZ75" s="5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3"/>
      <c r="BM76" s="54"/>
      <c r="BN76" s="54"/>
      <c r="BO76" s="54"/>
      <c r="BP76" s="54"/>
      <c r="BQ76" s="54"/>
      <c r="BR76" s="54"/>
      <c r="BS76" s="54"/>
      <c r="BT76" s="54"/>
      <c r="BU76" s="54"/>
      <c r="BV76" s="54"/>
      <c r="BW76" s="54"/>
      <c r="BX76" s="54"/>
      <c r="BY76" s="54"/>
      <c r="BZ76" s="5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3"/>
      <c r="BM77" s="54"/>
      <c r="BN77" s="54"/>
      <c r="BO77" s="54"/>
      <c r="BP77" s="54"/>
      <c r="BQ77" s="54"/>
      <c r="BR77" s="54"/>
      <c r="BS77" s="54"/>
      <c r="BT77" s="54"/>
      <c r="BU77" s="54"/>
      <c r="BV77" s="54"/>
      <c r="BW77" s="54"/>
      <c r="BX77" s="54"/>
      <c r="BY77" s="54"/>
      <c r="BZ77" s="5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3"/>
      <c r="BM78" s="54"/>
      <c r="BN78" s="54"/>
      <c r="BO78" s="54"/>
      <c r="BP78" s="54"/>
      <c r="BQ78" s="54"/>
      <c r="BR78" s="54"/>
      <c r="BS78" s="54"/>
      <c r="BT78" s="54"/>
      <c r="BU78" s="54"/>
      <c r="BV78" s="54"/>
      <c r="BW78" s="54"/>
      <c r="BX78" s="54"/>
      <c r="BY78" s="54"/>
      <c r="BZ78" s="5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3"/>
      <c r="BM79" s="54"/>
      <c r="BN79" s="54"/>
      <c r="BO79" s="54"/>
      <c r="BP79" s="54"/>
      <c r="BQ79" s="54"/>
      <c r="BR79" s="54"/>
      <c r="BS79" s="54"/>
      <c r="BT79" s="54"/>
      <c r="BU79" s="54"/>
      <c r="BV79" s="54"/>
      <c r="BW79" s="54"/>
      <c r="BX79" s="54"/>
      <c r="BY79" s="54"/>
      <c r="BZ79" s="5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3"/>
      <c r="BM80" s="54"/>
      <c r="BN80" s="54"/>
      <c r="BO80" s="54"/>
      <c r="BP80" s="54"/>
      <c r="BQ80" s="54"/>
      <c r="BR80" s="54"/>
      <c r="BS80" s="54"/>
      <c r="BT80" s="54"/>
      <c r="BU80" s="54"/>
      <c r="BV80" s="54"/>
      <c r="BW80" s="54"/>
      <c r="BX80" s="54"/>
      <c r="BY80" s="54"/>
      <c r="BZ80" s="5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3"/>
      <c r="BM81" s="54"/>
      <c r="BN81" s="54"/>
      <c r="BO81" s="54"/>
      <c r="BP81" s="54"/>
      <c r="BQ81" s="54"/>
      <c r="BR81" s="54"/>
      <c r="BS81" s="54"/>
      <c r="BT81" s="54"/>
      <c r="BU81" s="54"/>
      <c r="BV81" s="54"/>
      <c r="BW81" s="54"/>
      <c r="BX81" s="54"/>
      <c r="BY81" s="54"/>
      <c r="BZ81" s="5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6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8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【325.02】</v>
      </c>
      <c r="I86" s="26" t="str">
        <f>データ!CA6</f>
        <v>【60.61】</v>
      </c>
      <c r="J86" s="26" t="str">
        <f>データ!CL6</f>
        <v>【270.94】</v>
      </c>
      <c r="K86" s="26" t="str">
        <f>データ!CW6</f>
        <v>【57.80】</v>
      </c>
      <c r="L86" s="26" t="str">
        <f>データ!DH6</f>
        <v>【78.90】</v>
      </c>
      <c r="M86" s="26" t="s">
        <v>44</v>
      </c>
      <c r="N86" s="26" t="s">
        <v>44</v>
      </c>
      <c r="O86" s="26" t="str">
        <f>データ!EO6</f>
        <v>【-】</v>
      </c>
    </row>
  </sheetData>
  <sheetProtection algorithmName="SHA-512" hashValue="KoGleqIeTDEfDtjBOtyYDC7TQ19qqgBwgjEWSmYCRgLP+wtG+FQZRpOmproeNRbPRFiJwUgLii3HNfY/vx8L2Q==" saltValue="ot6FN0B080w7Bh9TwG3wv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0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6" t="s">
        <v>54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8"/>
      <c r="Y3" s="82" t="s">
        <v>55</v>
      </c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  <c r="BY3" s="75"/>
      <c r="BZ3" s="75"/>
      <c r="CA3" s="75"/>
      <c r="CB3" s="75"/>
      <c r="CC3" s="75"/>
      <c r="CD3" s="75"/>
      <c r="CE3" s="75"/>
      <c r="CF3" s="75"/>
      <c r="CG3" s="75"/>
      <c r="CH3" s="75"/>
      <c r="CI3" s="75"/>
      <c r="CJ3" s="75"/>
      <c r="CK3" s="75"/>
      <c r="CL3" s="75"/>
      <c r="CM3" s="75"/>
      <c r="CN3" s="75"/>
      <c r="CO3" s="75"/>
      <c r="CP3" s="75"/>
      <c r="CQ3" s="75"/>
      <c r="CR3" s="75"/>
      <c r="CS3" s="75"/>
      <c r="CT3" s="75"/>
      <c r="CU3" s="75"/>
      <c r="CV3" s="75"/>
      <c r="CW3" s="75"/>
      <c r="CX3" s="75"/>
      <c r="CY3" s="75"/>
      <c r="CZ3" s="75"/>
      <c r="DA3" s="75"/>
      <c r="DB3" s="75"/>
      <c r="DC3" s="75"/>
      <c r="DD3" s="75"/>
      <c r="DE3" s="75"/>
      <c r="DF3" s="75"/>
      <c r="DG3" s="75"/>
      <c r="DH3" s="75"/>
      <c r="DI3" s="75" t="s">
        <v>56</v>
      </c>
      <c r="DJ3" s="75"/>
      <c r="DK3" s="75"/>
      <c r="DL3" s="75"/>
      <c r="DM3" s="75"/>
      <c r="DN3" s="75"/>
      <c r="DO3" s="75"/>
      <c r="DP3" s="75"/>
      <c r="DQ3" s="75"/>
      <c r="DR3" s="75"/>
      <c r="DS3" s="75"/>
      <c r="DT3" s="75"/>
      <c r="DU3" s="75"/>
      <c r="DV3" s="75"/>
      <c r="DW3" s="75"/>
      <c r="DX3" s="75"/>
      <c r="DY3" s="75"/>
      <c r="DZ3" s="75"/>
      <c r="EA3" s="75"/>
      <c r="EB3" s="75"/>
      <c r="EC3" s="75"/>
      <c r="ED3" s="75"/>
      <c r="EE3" s="75"/>
      <c r="EF3" s="75"/>
      <c r="EG3" s="75"/>
      <c r="EH3" s="75"/>
      <c r="EI3" s="75"/>
      <c r="EJ3" s="75"/>
      <c r="EK3" s="75"/>
      <c r="EL3" s="75"/>
      <c r="EM3" s="75"/>
      <c r="EN3" s="75"/>
      <c r="EO3" s="75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79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75" t="s">
        <v>58</v>
      </c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 t="s">
        <v>59</v>
      </c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 t="s">
        <v>60</v>
      </c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 t="s">
        <v>61</v>
      </c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 t="s">
        <v>62</v>
      </c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 t="s">
        <v>63</v>
      </c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 t="s">
        <v>64</v>
      </c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 t="s">
        <v>65</v>
      </c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 t="s">
        <v>66</v>
      </c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 t="s">
        <v>67</v>
      </c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 t="s">
        <v>68</v>
      </c>
      <c r="EF4" s="75"/>
      <c r="EG4" s="75"/>
      <c r="EH4" s="75"/>
      <c r="EI4" s="75"/>
      <c r="EJ4" s="75"/>
      <c r="EK4" s="75"/>
      <c r="EL4" s="75"/>
      <c r="EM4" s="75"/>
      <c r="EN4" s="75"/>
      <c r="EO4" s="75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2018</v>
      </c>
      <c r="C6" s="33">
        <f t="shared" ref="C6:X6" si="3">C7</f>
        <v>63622</v>
      </c>
      <c r="D6" s="33">
        <f t="shared" si="3"/>
        <v>47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山形県　最上町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K3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20.47</v>
      </c>
      <c r="Q6" s="34">
        <f t="shared" si="3"/>
        <v>100</v>
      </c>
      <c r="R6" s="34">
        <f t="shared" si="3"/>
        <v>4100</v>
      </c>
      <c r="S6" s="34">
        <f t="shared" si="3"/>
        <v>8648</v>
      </c>
      <c r="T6" s="34">
        <f t="shared" si="3"/>
        <v>330.37</v>
      </c>
      <c r="U6" s="34">
        <f t="shared" si="3"/>
        <v>26.18</v>
      </c>
      <c r="V6" s="34">
        <f t="shared" si="3"/>
        <v>1754</v>
      </c>
      <c r="W6" s="34">
        <f t="shared" si="3"/>
        <v>2.62</v>
      </c>
      <c r="X6" s="34">
        <f t="shared" si="3"/>
        <v>669.47</v>
      </c>
      <c r="Y6" s="35">
        <f>IF(Y7="",NA(),Y7)</f>
        <v>86.56</v>
      </c>
      <c r="Z6" s="35">
        <f t="shared" ref="Z6:AH6" si="4">IF(Z7="",NA(),Z7)</f>
        <v>88.21</v>
      </c>
      <c r="AA6" s="35">
        <f t="shared" si="4"/>
        <v>81.760000000000005</v>
      </c>
      <c r="AB6" s="35">
        <f t="shared" si="4"/>
        <v>74.19</v>
      </c>
      <c r="AC6" s="35">
        <f t="shared" si="4"/>
        <v>74.72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4">
        <f t="shared" ref="BG6:BO6" si="7">IF(BG7="",NA(),BG7)</f>
        <v>0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416.91</v>
      </c>
      <c r="BL6" s="35">
        <f t="shared" si="7"/>
        <v>392.19</v>
      </c>
      <c r="BM6" s="35">
        <f t="shared" si="7"/>
        <v>413.5</v>
      </c>
      <c r="BN6" s="35">
        <f t="shared" si="7"/>
        <v>407.42</v>
      </c>
      <c r="BO6" s="35">
        <f t="shared" si="7"/>
        <v>386.46</v>
      </c>
      <c r="BP6" s="34" t="str">
        <f>IF(BP7="","",IF(BP7="-","【-】","【"&amp;SUBSTITUTE(TEXT(BP7,"#,##0.00"),"-","△")&amp;"】"))</f>
        <v>【325.02】</v>
      </c>
      <c r="BQ6" s="35">
        <f>IF(BQ7="",NA(),BQ7)</f>
        <v>78.58</v>
      </c>
      <c r="BR6" s="35">
        <f t="shared" ref="BR6:BZ6" si="8">IF(BR7="",NA(),BR7)</f>
        <v>79.78</v>
      </c>
      <c r="BS6" s="35">
        <f t="shared" si="8"/>
        <v>74.010000000000005</v>
      </c>
      <c r="BT6" s="35">
        <f t="shared" si="8"/>
        <v>72.47</v>
      </c>
      <c r="BU6" s="35">
        <f t="shared" si="8"/>
        <v>66.849999999999994</v>
      </c>
      <c r="BV6" s="35">
        <f t="shared" si="8"/>
        <v>57.93</v>
      </c>
      <c r="BW6" s="35">
        <f t="shared" si="8"/>
        <v>57.03</v>
      </c>
      <c r="BX6" s="35">
        <f t="shared" si="8"/>
        <v>55.84</v>
      </c>
      <c r="BY6" s="35">
        <f t="shared" si="8"/>
        <v>57.08</v>
      </c>
      <c r="BZ6" s="35">
        <f t="shared" si="8"/>
        <v>55.85</v>
      </c>
      <c r="CA6" s="34" t="str">
        <f>IF(CA7="","",IF(CA7="-","【-】","【"&amp;SUBSTITUTE(TEXT(CA7,"#,##0.00"),"-","△")&amp;"】"))</f>
        <v>【60.61】</v>
      </c>
      <c r="CB6" s="35">
        <f>IF(CB7="",NA(),CB7)</f>
        <v>159.96</v>
      </c>
      <c r="CC6" s="35">
        <f t="shared" ref="CC6:CK6" si="9">IF(CC7="",NA(),CC7)</f>
        <v>159.44</v>
      </c>
      <c r="CD6" s="35">
        <f t="shared" si="9"/>
        <v>175.62</v>
      </c>
      <c r="CE6" s="35">
        <f t="shared" si="9"/>
        <v>179.34</v>
      </c>
      <c r="CF6" s="35">
        <f t="shared" si="9"/>
        <v>200.48</v>
      </c>
      <c r="CG6" s="35">
        <f t="shared" si="9"/>
        <v>276.93</v>
      </c>
      <c r="CH6" s="35">
        <f t="shared" si="9"/>
        <v>283.73</v>
      </c>
      <c r="CI6" s="35">
        <f t="shared" si="9"/>
        <v>287.57</v>
      </c>
      <c r="CJ6" s="35">
        <f t="shared" si="9"/>
        <v>286.86</v>
      </c>
      <c r="CK6" s="35">
        <f t="shared" si="9"/>
        <v>287.91000000000003</v>
      </c>
      <c r="CL6" s="34" t="str">
        <f>IF(CL7="","",IF(CL7="-","【-】","【"&amp;SUBSTITUTE(TEXT(CL7,"#,##0.00"),"-","△")&amp;"】"))</f>
        <v>【270.94】</v>
      </c>
      <c r="CM6" s="35">
        <f>IF(CM7="",NA(),CM7)</f>
        <v>100</v>
      </c>
      <c r="CN6" s="35">
        <f t="shared" ref="CN6:CV6" si="10">IF(CN7="",NA(),CN7)</f>
        <v>100</v>
      </c>
      <c r="CO6" s="35">
        <f t="shared" si="10"/>
        <v>100</v>
      </c>
      <c r="CP6" s="35">
        <f t="shared" si="10"/>
        <v>100</v>
      </c>
      <c r="CQ6" s="35">
        <f t="shared" si="10"/>
        <v>100</v>
      </c>
      <c r="CR6" s="35">
        <f t="shared" si="10"/>
        <v>59.08</v>
      </c>
      <c r="CS6" s="35">
        <f t="shared" si="10"/>
        <v>58.25</v>
      </c>
      <c r="CT6" s="35">
        <f t="shared" si="10"/>
        <v>61.55</v>
      </c>
      <c r="CU6" s="35">
        <f t="shared" si="10"/>
        <v>57.22</v>
      </c>
      <c r="CV6" s="35">
        <f t="shared" si="10"/>
        <v>54.93</v>
      </c>
      <c r="CW6" s="34" t="str">
        <f>IF(CW7="","",IF(CW7="-","【-】","【"&amp;SUBSTITUTE(TEXT(CW7,"#,##0.00"),"-","△")&amp;"】"))</f>
        <v>【57.80】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77.12</v>
      </c>
      <c r="DD6" s="35">
        <f t="shared" si="11"/>
        <v>68.150000000000006</v>
      </c>
      <c r="DE6" s="35">
        <f t="shared" si="11"/>
        <v>67.489999999999995</v>
      </c>
      <c r="DF6" s="35">
        <f t="shared" si="11"/>
        <v>67.290000000000006</v>
      </c>
      <c r="DG6" s="35">
        <f t="shared" si="11"/>
        <v>65.569999999999993</v>
      </c>
      <c r="DH6" s="34" t="str">
        <f>IF(DH7="","",IF(DH7="-","【-】","【"&amp;SUBSTITUTE(TEXT(DH7,"#,##0.00"),"-","△")&amp;"】"))</f>
        <v>【78.90】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2018</v>
      </c>
      <c r="C7" s="37">
        <v>63622</v>
      </c>
      <c r="D7" s="37">
        <v>47</v>
      </c>
      <c r="E7" s="37">
        <v>18</v>
      </c>
      <c r="F7" s="37">
        <v>0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20.47</v>
      </c>
      <c r="Q7" s="38">
        <v>100</v>
      </c>
      <c r="R7" s="38">
        <v>4100</v>
      </c>
      <c r="S7" s="38">
        <v>8648</v>
      </c>
      <c r="T7" s="38">
        <v>330.37</v>
      </c>
      <c r="U7" s="38">
        <v>26.18</v>
      </c>
      <c r="V7" s="38">
        <v>1754</v>
      </c>
      <c r="W7" s="38">
        <v>2.62</v>
      </c>
      <c r="X7" s="38">
        <v>669.47</v>
      </c>
      <c r="Y7" s="38">
        <v>86.56</v>
      </c>
      <c r="Z7" s="38">
        <v>88.21</v>
      </c>
      <c r="AA7" s="38">
        <v>81.760000000000005</v>
      </c>
      <c r="AB7" s="38">
        <v>74.19</v>
      </c>
      <c r="AC7" s="38">
        <v>74.72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0</v>
      </c>
      <c r="BH7" s="38">
        <v>0</v>
      </c>
      <c r="BI7" s="38">
        <v>0</v>
      </c>
      <c r="BJ7" s="38">
        <v>0</v>
      </c>
      <c r="BK7" s="38">
        <v>416.91</v>
      </c>
      <c r="BL7" s="38">
        <v>392.19</v>
      </c>
      <c r="BM7" s="38">
        <v>413.5</v>
      </c>
      <c r="BN7" s="38">
        <v>407.42</v>
      </c>
      <c r="BO7" s="38">
        <v>386.46</v>
      </c>
      <c r="BP7" s="38">
        <v>325.02</v>
      </c>
      <c r="BQ7" s="38">
        <v>78.58</v>
      </c>
      <c r="BR7" s="38">
        <v>79.78</v>
      </c>
      <c r="BS7" s="38">
        <v>74.010000000000005</v>
      </c>
      <c r="BT7" s="38">
        <v>72.47</v>
      </c>
      <c r="BU7" s="38">
        <v>66.849999999999994</v>
      </c>
      <c r="BV7" s="38">
        <v>57.93</v>
      </c>
      <c r="BW7" s="38">
        <v>57.03</v>
      </c>
      <c r="BX7" s="38">
        <v>55.84</v>
      </c>
      <c r="BY7" s="38">
        <v>57.08</v>
      </c>
      <c r="BZ7" s="38">
        <v>55.85</v>
      </c>
      <c r="CA7" s="38">
        <v>60.61</v>
      </c>
      <c r="CB7" s="38">
        <v>159.96</v>
      </c>
      <c r="CC7" s="38">
        <v>159.44</v>
      </c>
      <c r="CD7" s="38">
        <v>175.62</v>
      </c>
      <c r="CE7" s="38">
        <v>179.34</v>
      </c>
      <c r="CF7" s="38">
        <v>200.48</v>
      </c>
      <c r="CG7" s="38">
        <v>276.93</v>
      </c>
      <c r="CH7" s="38">
        <v>283.73</v>
      </c>
      <c r="CI7" s="38">
        <v>287.57</v>
      </c>
      <c r="CJ7" s="38">
        <v>286.86</v>
      </c>
      <c r="CK7" s="38">
        <v>287.91000000000003</v>
      </c>
      <c r="CL7" s="38">
        <v>270.94</v>
      </c>
      <c r="CM7" s="38">
        <v>100</v>
      </c>
      <c r="CN7" s="38">
        <v>100</v>
      </c>
      <c r="CO7" s="38">
        <v>100</v>
      </c>
      <c r="CP7" s="38">
        <v>100</v>
      </c>
      <c r="CQ7" s="38">
        <v>100</v>
      </c>
      <c r="CR7" s="38">
        <v>59.08</v>
      </c>
      <c r="CS7" s="38">
        <v>58.25</v>
      </c>
      <c r="CT7" s="38">
        <v>61.55</v>
      </c>
      <c r="CU7" s="38">
        <v>57.22</v>
      </c>
      <c r="CV7" s="38">
        <v>54.93</v>
      </c>
      <c r="CW7" s="38">
        <v>57.8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77.12</v>
      </c>
      <c r="DD7" s="38">
        <v>68.150000000000006</v>
      </c>
      <c r="DE7" s="38">
        <v>67.489999999999995</v>
      </c>
      <c r="DF7" s="38">
        <v>67.290000000000006</v>
      </c>
      <c r="DG7" s="38">
        <v>65.569999999999993</v>
      </c>
      <c r="DH7" s="38">
        <v>78.900000000000006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104</v>
      </c>
      <c r="EF7" s="38" t="s">
        <v>104</v>
      </c>
      <c r="EG7" s="38" t="s">
        <v>104</v>
      </c>
      <c r="EH7" s="38" t="s">
        <v>104</v>
      </c>
      <c r="EI7" s="38" t="s">
        <v>104</v>
      </c>
      <c r="EJ7" s="38" t="s">
        <v>104</v>
      </c>
      <c r="EK7" s="38" t="s">
        <v>104</v>
      </c>
      <c r="EL7" s="38" t="s">
        <v>104</v>
      </c>
      <c r="EM7" s="38" t="s">
        <v>104</v>
      </c>
      <c r="EN7" s="38" t="s">
        <v>104</v>
      </c>
      <c r="EO7" s="38" t="s">
        <v>104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>DATEVALUE($B$6-4&amp;"年1月1日")</f>
        <v>41640</v>
      </c>
      <c r="C10" s="41">
        <f>DATEVALUE($B$6-3&amp;"年1月1日")</f>
        <v>42005</v>
      </c>
      <c r="D10" s="41">
        <f>DATEVALUE($B$6-2&amp;"年1月1日")</f>
        <v>42370</v>
      </c>
      <c r="E10" s="41">
        <f>DATEVALUE($B$6-1&amp;"年1月1日")</f>
        <v>42736</v>
      </c>
      <c r="F10" s="41">
        <f>DATEVALUE($B$6&amp;"年1月1日")</f>
        <v>43101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R0112-28</cp:lastModifiedBy>
  <dcterms:created xsi:type="dcterms:W3CDTF">2019-12-05T05:28:14Z</dcterms:created>
  <dcterms:modified xsi:type="dcterms:W3CDTF">2020-02-05T08:00:37Z</dcterms:modified>
  <cp:category/>
</cp:coreProperties>
</file>